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-116\pd$\klosinskij\Desktop\ПИР ОКН\"/>
    </mc:Choice>
  </mc:AlternateContent>
  <bookViews>
    <workbookView xWindow="-120" yWindow="-120" windowWidth="29040" windowHeight="15840"/>
  </bookViews>
  <sheets>
    <sheet name="2ф" sheetId="3" r:id="rId1"/>
  </sheets>
  <definedNames>
    <definedName name="_xlnm.Print_Titles" localSheetId="0">'2ф'!$6:$6</definedName>
    <definedName name="_xlnm.Print_Area" localSheetId="0">'2ф'!$A$1:$E$150</definedName>
  </definedNames>
  <calcPr calcId="152511"/>
</workbook>
</file>

<file path=xl/calcChain.xml><?xml version="1.0" encoding="utf-8"?>
<calcChain xmlns="http://schemas.openxmlformats.org/spreadsheetml/2006/main">
  <c r="E103" i="3" l="1"/>
  <c r="E92" i="3"/>
  <c r="E134" i="3" l="1"/>
  <c r="E133" i="3"/>
  <c r="E132" i="3"/>
  <c r="E130" i="3"/>
  <c r="E138" i="3" s="1"/>
  <c r="E26" i="3"/>
  <c r="E87" i="3"/>
  <c r="E141" i="3" l="1"/>
  <c r="E145" i="3" s="1"/>
  <c r="E27" i="3" l="1"/>
  <c r="E88" i="3"/>
  <c r="E125" i="3" l="1"/>
  <c r="E137" i="3"/>
  <c r="E126" i="3" l="1"/>
  <c r="E127" i="3" s="1"/>
  <c r="E139" i="3"/>
  <c r="E147" i="3" l="1"/>
  <c r="E149" i="3" s="1"/>
</calcChain>
</file>

<file path=xl/sharedStrings.xml><?xml version="1.0" encoding="utf-8"?>
<sst xmlns="http://schemas.openxmlformats.org/spreadsheetml/2006/main" count="280" uniqueCount="238">
  <si>
    <t>№ пп</t>
  </si>
  <si>
    <t xml:space="preserve">   ВСЕГО по смете</t>
  </si>
  <si>
    <t xml:space="preserve">   НДС не облагается  Обоснование: пп 15 п.2 ст.149 ч.II Налогового кодекса РФ </t>
  </si>
  <si>
    <t xml:space="preserve">   Итого</t>
  </si>
  <si>
    <t>Итоги по смете:</t>
  </si>
  <si>
    <t xml:space="preserve"> </t>
  </si>
  <si>
    <t>Стоимость работ, 
руб.</t>
  </si>
  <si>
    <t>Расчет стоимости: (a+bx)*Kj или (стоимость строительно-монтажных работ)*проц./ 100 или количество * цена, руб.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</si>
  <si>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</si>
  <si>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Характеристика предприятия,
здания, сооружения или вид работ</t>
  </si>
  <si>
    <t xml:space="preserve">   Итого по разделу 4 Проектные работы</t>
  </si>
  <si>
    <t xml:space="preserve">   Итого Поз. 4.1</t>
  </si>
  <si>
    <t>Итоги по разделу 4 Проектные работы:</t>
  </si>
  <si>
    <t>Котн=13,9%</t>
  </si>
  <si>
    <t>Коб - Сметная документация: здания бескаркасные многоэтажные - 5,0% 5%;</t>
  </si>
  <si>
    <t>Коб - Проект организации строительства (ПОС): здания бескаркасные многоэтажные - 4,0% 4%;</t>
  </si>
  <si>
    <t>Коб - Ремонт и усиление фундаментов (цоколя): здания бескаркасные многоэтажные - 4,9% 4,9%;</t>
  </si>
  <si>
    <t>Таб.11 п.2 Кусл-Выполнение работ в зданиях и сооружениях, являющихся памятником архитектуры или культурного наследия К=1,25;</t>
  </si>
  <si>
    <t xml:space="preserve">СБЦП "Нормативы подготовки тех.документации для капремонта зданий и сооружений жил.-гражд. назначения (2012)" табл.1 п.1-2
(СБЦП05-1-1-2) </t>
  </si>
  <si>
    <t>Раздел 4. Проектные работы</t>
  </si>
  <si>
    <t xml:space="preserve">   Итого по разделу 3 Обследование конструкций здания</t>
  </si>
  <si>
    <t xml:space="preserve">   Итого Поз. 3.1-3.12</t>
  </si>
  <si>
    <t>Итоги по разделу 3 Обследование конструкций здания:</t>
  </si>
  <si>
    <t>73*10,
где количество 10=10</t>
  </si>
  <si>
    <t xml:space="preserve">СБЦП "Обмерные работы и обследования зданий и сооружений (2016)" табл.13 п.6.1
(СБЦП25-13-6.1) </t>
  </si>
  <si>
    <t xml:space="preserve">Растворы Определение прочности бетона в бетонных и железобетонных конструкциях ультразвуковыми приборами с измерением времени прохождения ультразвукового импульса, камеральная обработка и составление Заключения. При количестве мест определения до 50 при высоте: до 3 м, 10(одно место испытаний) </t>
  </si>
  <si>
    <t>21*3,
где количество 3=3</t>
  </si>
  <si>
    <t xml:space="preserve">СБЦП "Обмерные работы и обследования зданий и сооружений (2016)" табл.14 п.10.2
(СБЦП25-14-10.2) </t>
  </si>
  <si>
    <t xml:space="preserve">Физико-механические испытания образцов раствора: обработка результатов испытания, 3(1 проба (6 штук)) </t>
  </si>
  <si>
    <t>280*3,
где количество 3=3</t>
  </si>
  <si>
    <t xml:space="preserve">СБЦП "Обмерные работы и обследования зданий и сооружений (2016)" табл.14 п.10.1
(СБЦП25-14-10.1) </t>
  </si>
  <si>
    <t xml:space="preserve">Физико-механические испытания образцов раствора: с выпиливанием плиток, склеиванием и выравниванием поверхности, 3(1 проба (6 штук)) </t>
  </si>
  <si>
    <t>Растворы</t>
  </si>
  <si>
    <t xml:space="preserve">Определение прочности кирпича:_x000D_
Определение прочности бетона в бетонных и железобетонных конструкциях ультразвуковыми приборами с измерением времени прохождения ультразвукового импульса, камеральная обработка и составление Заключения. При количестве мест определения до 50 при высоте: до 3 м, 10(одно место испытаний) </t>
  </si>
  <si>
    <t>20*3,
где количество 3=3</t>
  </si>
  <si>
    <t xml:space="preserve">СБЦП "Обмерные работы и обследования зданий и сооружений (2016)" табл.14 п.8.9
(СБЦП25-14-8.9) </t>
  </si>
  <si>
    <t xml:space="preserve">Физико-механические испытания кирпича: обработка результатов испытания, 3(1 кирпич) </t>
  </si>
  <si>
    <t>60*3,
где количество 3=3</t>
  </si>
  <si>
    <t xml:space="preserve">СБЦП "Обмерные работы и обследования зданий и сооружений (2016)" табл.14 п.8.5
(СБЦП25-14-8.5) </t>
  </si>
  <si>
    <t xml:space="preserve">Физико-механические испытания кирпича: подготовка образца и испытание на сжатие, 3(1 кирпич) </t>
  </si>
  <si>
    <t xml:space="preserve">СБЦП "Обмерные работы и обследования зданий и сооружений (2016)" табл.14 п.8.7
(СБЦП25-14-8.7) </t>
  </si>
  <si>
    <t xml:space="preserve">Физико-механические испытания кирпича: определение водопоглощения, 3(1 кирпич) </t>
  </si>
  <si>
    <t>156,8*3,
где количество 3=3</t>
  </si>
  <si>
    <t xml:space="preserve">СБЦП "Обмерные работы и обследования зданий и сооружений (2016)" табл.14 п.8.2
(СБЦП25-14-8.2) </t>
  </si>
  <si>
    <t xml:space="preserve">Физико-механические испытания кирпича: отбор пробы кирпича из тела кладки, 3(1 кирпич) </t>
  </si>
  <si>
    <t>6*3,
где количество 3=3</t>
  </si>
  <si>
    <t xml:space="preserve">СБЦП "Обмерные работы и обследования зданий и сооружений (2016)" табл.14 п.8.1
(СБЦП25-14-8.1) </t>
  </si>
  <si>
    <t xml:space="preserve">Физико-механические испытания кирпича: внешний осмотр объекта и определение мест отбора проб кирпича, 3(1 кирпич) </t>
  </si>
  <si>
    <t>Кирпич,</t>
  </si>
  <si>
    <t>Строительные материалы</t>
  </si>
  <si>
    <t>Котн=79,4%</t>
  </si>
  <si>
    <t>Здания бескаркасные: Перекрытия 34,2%;</t>
  </si>
  <si>
    <t>Здания бескаркасные: Лестницы 2,32%;</t>
  </si>
  <si>
    <t>Здания бескаркасные: Полы 6,45%;</t>
  </si>
  <si>
    <t>Здания бескаркасные: Стены, перегородки, перемычки, окна, двери, ворота 32,59%;</t>
  </si>
  <si>
    <t>Здания бескаркасные: Фундаменты 3,84%;</t>
  </si>
  <si>
    <t>Гл.2.1 п.2.1.7, Таб.10 Выполнение работ в зданиях, являющихся памятником архитектуры К=1,25;</t>
  </si>
  <si>
    <t>Гл.2.1 п.2.1.7, Таб.10 Насыщенность оборудованием более 50% площади помещений, затрудняющая производство обмерных и обследовательских работ или выполнение обмеров и обследований в затрудненных условиях (захламленность, стесненность, частично разобраны полы и др.) К=1,15;</t>
  </si>
  <si>
    <t xml:space="preserve">СБЦП "Обмерные работы и обследования зданий и сооружений (2016)" табл.4 п.2-4
(СБЦП25-2-4-2-2-4) </t>
  </si>
  <si>
    <t>Обследование конструкций здания</t>
  </si>
  <si>
    <t>Котн=88,23%</t>
  </si>
  <si>
    <t>Здания бескаркасные: Планы конструкций перекрытий со вскрытиями 22,85%;</t>
  </si>
  <si>
    <t>Здания бескаркасные: Лестницы 3,82%;</t>
  </si>
  <si>
    <t>Здания бескаркасные: Фасады, окна, ворота 17,88%;</t>
  </si>
  <si>
    <t>Здания бескаркасные: Поперечные и продольные разрезы с узлами сопряжений конструкций 21,34%;</t>
  </si>
  <si>
    <t>Здания бескаркасные: Планы полов с определением состава полов 3,12%;</t>
  </si>
  <si>
    <t>Здания бескаркасные: Поэтажные планы здания 16,38%;</t>
  </si>
  <si>
    <t>Здания бескаркасные: Планы фундаментов и фундаменты 2,84%;</t>
  </si>
  <si>
    <t xml:space="preserve">СБЦП "Обмерные работы и обследования зданий и сооружений (2016)" табл.2 п.2-4
(СБЦП25-2-2-2-2-4) </t>
  </si>
  <si>
    <t>Обмерные работы</t>
  </si>
  <si>
    <t>Раздел 3. Обследование конструкций здания</t>
  </si>
  <si>
    <t xml:space="preserve">   Итого по разделу 2 Инженерно-геологические изыскания (обследование грунтов)</t>
  </si>
  <si>
    <t xml:space="preserve">   Итого Поз. 2.1-2.28</t>
  </si>
  <si>
    <t>Итоги по разделу 2 Инженерно-геологические изыскания (обследование грунтов):</t>
  </si>
  <si>
    <t>(295+(11,087-10)*0,02),
где количество 1=1</t>
  </si>
  <si>
    <t xml:space="preserve">СБЦ "Инженерно-геологические и инженерно-экологические изыскания для строительства (1999)" табл.98 п.4
(СБЦ103-98-4) </t>
  </si>
  <si>
    <t xml:space="preserve">Регистрация (оформление разрешений) инженерных изысканий для строительства сметной стоимостью в ценах 01.01.91г. св. 10 до 50 тыс.руб. - 295 руб. + 2 % от стоимости изысканий, превышающей 10 тыс. руб., 1(регистрация) </t>
  </si>
  <si>
    <t>(279+30+8+1155+34+29+77)*0,21,
где количество 1=1</t>
  </si>
  <si>
    <t xml:space="preserve">СБЦ "Инженерно-геологические и инженерно-экологические изыскания для строительства (1999)" табл.87 п.1-2
(СБЦ103-87-1-2) </t>
  </si>
  <si>
    <t xml:space="preserve">Составление технического отчета (заключения) о результатах выполненных работ,  категория сложности инженерно-геологических условий 2, при стоимости камеральных работ: до 5 тыс. руб. - 21%, 1(1 отчет) </t>
  </si>
  <si>
    <t>прим.2 при изысканиях под отдельно стоящее здание по графе исследуемой площади «до 1 км2» К=0,5</t>
  </si>
  <si>
    <t>прим.1 для районов 2 категории сложности инженерно-геологических условий К=1,25;</t>
  </si>
  <si>
    <t>(500*1)*1,25*0,5,
где количество 1=1</t>
  </si>
  <si>
    <t xml:space="preserve">СБЦ "Инженерно-геологические и инженерно-экологические изыскания для строительства (1999)" табл.81 п.2-1
(СБЦ103-81-2-1) </t>
  </si>
  <si>
    <t xml:space="preserve">Составление программы производства геологических изысканий, средняя глубина исследования: 5-10м, исследуемая площадь до 1км2, 1(1 программа) </t>
  </si>
  <si>
    <t>Отчеты и регистрация работ по ИГИ</t>
  </si>
  <si>
    <t>38,3*2,
где количество 2=2</t>
  </si>
  <si>
    <t xml:space="preserve">СБЦ "Инженерно-геологические и инженерно-экологические изыскания для строительства (1999)" табл.83 п.2
(СБЦ103-83-2) </t>
  </si>
  <si>
    <t xml:space="preserve">Камеральная обработка полевого испытания грунтов динамическим или статическим зондированием с последующей корректировкой разреза по данным лабораторных работ, на глубину 15м, 2(1 испытание) </t>
  </si>
  <si>
    <t>Камеральная обработка Геофизических измерений</t>
  </si>
  <si>
    <t>Таб.86 Камеральная обработка определения коррозионной активности грунтов и воды (к стоимости лабораторных работ) К=0,15</t>
  </si>
  <si>
    <t>(65+55+76)*0,15,
где количество 1=1</t>
  </si>
  <si>
    <t xml:space="preserve">СБЦ "Инженерно-геологические и инженерно-экологические изыскания для строительства (1999)" табл.86 п.8
(СБЦ103-86-8) </t>
  </si>
  <si>
    <t xml:space="preserve">Камеральная обработка определения коррозионной активности грунтов и воды - 15% от стоимости лабораторных работ, 1(1 обработка) </t>
  </si>
  <si>
    <t>228*0,15,
где количество 1=1</t>
  </si>
  <si>
    <t xml:space="preserve">СБЦ "Инженерно-геологические и инженерно-экологические изыскания для строительства (1999)" табл.86 п.2
(СБЦ103-86-2) </t>
  </si>
  <si>
    <t xml:space="preserve">Камеральная обработка комплексных исследований и отдельных определений физико-механических свойств грунтов (пород): песчаных- 15% от стоимости лабораторных работ, 1(1 обработка) </t>
  </si>
  <si>
    <t>Таб.86 Камеральная обработка комплексных исследований и отдельных определений физико-механических свойств грунтов (пород): глинистых (к стоимости лабораторных работ) К=0,2</t>
  </si>
  <si>
    <t>1 155,00</t>
  </si>
  <si>
    <t>((5304+471))*0,2,
где количество 1=1</t>
  </si>
  <si>
    <t xml:space="preserve">СБЦ "Инженерно-геологические и инженерно-экологические изыскания для строительства (1999)" табл.86 п.1
(СБЦ103-86-1) </t>
  </si>
  <si>
    <t xml:space="preserve">Камеральная обработка комплексных исследований и отдельных определений физико-механических свойств грунтов (пород): глинистых - 20% от стоимости лабораторных работ, 1(1 обработка) </t>
  </si>
  <si>
    <t>(11+57)*0,12,
где количество 1=1</t>
  </si>
  <si>
    <t xml:space="preserve">СБЦ "Инженерно-геологические и инженерно-экологические изыскания для строительства (1999)" табл.86 п.4
(СБЦ103-86-4) </t>
  </si>
  <si>
    <t xml:space="preserve">Камеральная обработка комплексных исследований и отдельных определений: химического состава грунтов и почв - 12% от стоимости лабораторных работ, 1(комплекс) </t>
  </si>
  <si>
    <t>202*0,15,
где количество 1=1</t>
  </si>
  <si>
    <t xml:space="preserve">СБЦ "Инженерно-геологические и инженерно-экологические изыскания для строительства (1999)" табл.86 п.5
(СБЦ103-86-5) </t>
  </si>
  <si>
    <t xml:space="preserve">Камеральная обработка комплексных исследований и отдельных определений: химического и бактериологического состава воды - 15% от стоимости лабораторных работ, 1(комплекс) </t>
  </si>
  <si>
    <t>Камеральная обработка данных исследований химического состава и коррозионной агрессивности грунтов и воды</t>
  </si>
  <si>
    <t>9,3*30,
где количество 30=30</t>
  </si>
  <si>
    <t xml:space="preserve">СБЦ "Инженерно-геологические и инженерно-экологические изыскания для строительства (1999)" табл.82 п.2-2
(СБЦ103-82-2-2) </t>
  </si>
  <si>
    <t xml:space="preserve">Камеральная обработка материалов буровых и горнопроходческих работ с гидрогеологическими наблюдениями: категория сложности инженерно-геологических условий 2, 30(1м выработки) </t>
  </si>
  <si>
    <t>Камеральная обработка буровых работ</t>
  </si>
  <si>
    <t>Камеральные работы</t>
  </si>
  <si>
    <t>25,4*3,
где количество 3=3</t>
  </si>
  <si>
    <t xml:space="preserve">СБЦ "Инженерно-геологические и инженерно-экологические изыскания для строительства (1999)" табл.75 п.5
(СБЦ103-75-5) </t>
  </si>
  <si>
    <t xml:space="preserve">Определение коррозионной активности грунтов и грунтовых вод по отношению к бетону, 3(1 проба) </t>
  </si>
  <si>
    <t>18,2*3,
где количество 3=3</t>
  </si>
  <si>
    <t xml:space="preserve">СБЦ "Инженерно-геологические и инженерно-экологические изыскания для строительства (1999)" табл.75 п.4
(СБЦ103-75-4) </t>
  </si>
  <si>
    <t xml:space="preserve">Определение коррозионной активности грунтов по отношению к стали, 3(1 проба) </t>
  </si>
  <si>
    <t>21,5*3,
где количество 3=3</t>
  </si>
  <si>
    <t xml:space="preserve">СБЦ "Инженерно-геологические и инженерно-экологические изыскания для строительства (1999)" табл.75 п.8
(СБЦ103-75-8) </t>
  </si>
  <si>
    <t xml:space="preserve">Определение коррозионной активности грунтовых и других вод по отношению к свинцовым и алюминиевым оболочкам кабеля одновременно, 3(1 проба) </t>
  </si>
  <si>
    <t>Определение коррозионной агрессивности грунтов и грунтовых вод</t>
  </si>
  <si>
    <t>19,1*3,
где количество 3=3</t>
  </si>
  <si>
    <t xml:space="preserve">СБЦ "Инженерно-геологические и инженерно-экологические изыскания для строительства (1999)" табл.71 п.3
(СБЦ103-71-3) </t>
  </si>
  <si>
    <t xml:space="preserve">Сокращенный анализ водной вытяжки (для почв), 3(1 образец) </t>
  </si>
  <si>
    <t>3,8*3,
где количество 3=3</t>
  </si>
  <si>
    <t xml:space="preserve">СБЦ "Инженерно-геологические и инженерно-экологические изыскания для строительства (1999)" табл.70 п.83
(СБЦ103-70-83) </t>
  </si>
  <si>
    <t xml:space="preserve">Единичные определения химического состава грунтов (почв): приготовление водной вытяжки, 3(1 образец) </t>
  </si>
  <si>
    <t>67,3*3,
где количество 3=3</t>
  </si>
  <si>
    <t xml:space="preserve">СБЦ "Инженерно-геологические и инженерно-экологические изыскания для строительства (1999)" табл.73 п.2
(СБЦ103-73-2) </t>
  </si>
  <si>
    <t xml:space="preserve">Стандартный (типовой) анализ воды, 3(1 проба) </t>
  </si>
  <si>
    <t>Исследование химического состава грунтов и воды</t>
  </si>
  <si>
    <t>45,5*5,
где количество 5=5</t>
  </si>
  <si>
    <t xml:space="preserve">СБЦ "Инженерно-геологические и инженерно-экологические изыскания для строительства (1999)" табл.65 п.1
(СБЦ103-65-1) </t>
  </si>
  <si>
    <t xml:space="preserve">Полный комплекс определений физических свойств песчаных грунтов, 5(1 образец) </t>
  </si>
  <si>
    <t>47,1*10,
где количество 10=10</t>
  </si>
  <si>
    <t xml:space="preserve">СБЦ "Инженерно-геологические и инженерно-экологические изыскания для строительства (1999)" табл.63 п.8
(СБЦ103-63-8) </t>
  </si>
  <si>
    <t xml:space="preserve">Полный комплекс определений для глинистых грунтов с включениями частиц диаметром более 1мм (свыше 10%), 10(1 образец) </t>
  </si>
  <si>
    <t xml:space="preserve">СБЦ "Инженерно-геологические и инженерно-экологические изыскания для строительства (1999)" табл.63 п.29
(СБЦ103-63-29) </t>
  </si>
  <si>
    <t xml:space="preserve">Полный комплекс физико-механических свойств глинистого грунта нарушенной структуры с заданной влажностью и плотностью сухого грунта, с определением сопротивления грунта срезу (консолидированный срез) и компрессионными испытаниями с нагрузкой до 2,5МПа, 15(1 образец) </t>
  </si>
  <si>
    <t>Определение физико-механических свойств  грунтов</t>
  </si>
  <si>
    <t>Лабораторные работы</t>
  </si>
  <si>
    <t>(239+255+847+316+54+24+344+23)*2*0,06,
где количество 1=1</t>
  </si>
  <si>
    <t xml:space="preserve">СБЦ "Инженерно-геологические и инженерно-экологические изыскания для строительства (1999)" ОУ п.13
(СБЦ103 ОУ п.13) </t>
  </si>
  <si>
    <t xml:space="preserve">Расходы по организации и ликвидации геологических работ с учетом коэффициента для изысканий со сметной стоимостью свыше 2 до 5 тыс. руб. (К=2), 1( комплекс) </t>
  </si>
  <si>
    <t>Прочие расходы</t>
  </si>
  <si>
    <t>7,6*3,
где количество 3=3</t>
  </si>
  <si>
    <t xml:space="preserve">СБЦ "Инженерно-геологические и инженерно-экологические изыскания для строительства (1999)" табл.60 п.2
(СБЦ103-60-2) </t>
  </si>
  <si>
    <t xml:space="preserve">Отбор точечных проб для анализа на загрязненность по химическим показателям: воды с глубины более 0.5м, 3(1 проба) </t>
  </si>
  <si>
    <t>22,9*15,
где количество 15=5*3</t>
  </si>
  <si>
    <t xml:space="preserve">СБЦ "Инженерно-геологические и инженерно-экологические изыскания для строительства (1999)" табл.57 п.1-1
(СБЦ103-57-1-1) </t>
  </si>
  <si>
    <t xml:space="preserve">Отбор монолитов из буровых скважин (связные грунты) с глубины до 10м, 5*3=15(1 монолит) </t>
  </si>
  <si>
    <t>Отбор проб</t>
  </si>
  <si>
    <t>ОУ п.14 При проведении полевых работ без выплаты работникам командировочных или полевого довольствия К=0,85</t>
  </si>
  <si>
    <t>Ч.II,Гл.4,п.8 при выполнении гидрогеологических наблюдений без «тартания» К=0,6;</t>
  </si>
  <si>
    <t>(1,6*30)*0,6*0,85,
где количество 30=6+6+18</t>
  </si>
  <si>
    <t xml:space="preserve">СБЦ "Инженерно-геологические и инженерно-экологические изыскания для строительства (1999)" табл.18 п.1-1
(СБЦ103-18-1-1) </t>
  </si>
  <si>
    <t xml:space="preserve">Гидрогеологические наблюдения при бурении скважины диаметром до 160мм глубиной до 15м, 6+6+18=30(м) </t>
  </si>
  <si>
    <t>(2,1*30)*0,85,
где количество 30=6+6+18</t>
  </si>
  <si>
    <t xml:space="preserve">СБЦ "Инженерно-геологические и инженерно-экологические изыскания для строительства (1999)" табл.18 п.4-1
(СБЦ103-18-4-1) </t>
  </si>
  <si>
    <t xml:space="preserve">Крепление скважины при бурении диаметром до 160мм глубиной до 15м, 6+6+18=30(м) </t>
  </si>
  <si>
    <t>(186*2)*0,85,
где количество 2=2</t>
  </si>
  <si>
    <t xml:space="preserve">СБЦ "Инженерно-геологические и инженерно-экологические изыскания для строительства (1999)" табл.45 п.6-1
(СБЦ103-45-6-1) </t>
  </si>
  <si>
    <t xml:space="preserve">Статическое зондирование грунтов по ступеням до условной стабилизации деформации грунта на конечной ступени: глубина зондирования до 10м, 2(1 испытание) </t>
  </si>
  <si>
    <t>Ч.II,ОП п.7 в подвальных помещениях, цехах и потернах, вблизи (на расстоянии до 3,5м) стен зданий и сооружений К=1,3;</t>
  </si>
  <si>
    <t>(42,6*18)*1,3*0,85,
где количество 18=6*3</t>
  </si>
  <si>
    <t xml:space="preserve">СБЦ "Инженерно-геологические и инженерно-экологические изыскания для строительства (1999)" табл.17 п.1-3
(СБЦ103-17-1-3) </t>
  </si>
  <si>
    <t xml:space="preserve">Колонковое бурение скважины диаметром до 160мм, глубиной до 15м: категория породы 3, 6*3=18(м) </t>
  </si>
  <si>
    <t>(38,4*6)*1,3*0,85,
где количество 6=2*3</t>
  </si>
  <si>
    <t xml:space="preserve">СБЦ "Инженерно-геологические и инженерно-экологические изыскания для строительства (1999)" табл.17 п.1-2
(СБЦ103-17-1-2) </t>
  </si>
  <si>
    <t xml:space="preserve">Колонковое бурение скважины диаметром до 160мм, глубиной до 15м: категория породы 2, 2*3=6(м) </t>
  </si>
  <si>
    <t>(36*6)*1,3*0,85,
где количество 6=2*3</t>
  </si>
  <si>
    <t xml:space="preserve">СБЦ "Инженерно-геологические и инженерно-экологические изыскания для строительства (1999)" табл.17 п.1-1
(СБЦ103-17-1-1) </t>
  </si>
  <si>
    <t xml:space="preserve">Колонковое бурение скважины диаметром до 160мм, глубиной до 15м: категория породы 1, 2*3=6(м) </t>
  </si>
  <si>
    <t>Буровые работы 3*10</t>
  </si>
  <si>
    <t>Полевые работы</t>
  </si>
  <si>
    <t>Инженерно-геологические изыскания</t>
  </si>
  <si>
    <t>Раздел 2. Инженерно-геологические изыскания (обследование грунтов)</t>
  </si>
  <si>
    <t xml:space="preserve">   Итого по разделу 1 Инж-геодезические изыскания</t>
  </si>
  <si>
    <t>5 603,00</t>
  </si>
  <si>
    <t xml:space="preserve">   Итого Поз. 1.1-1.5</t>
  </si>
  <si>
    <t>Итоги по разделу 1 Инж-геодезические изыскания:</t>
  </si>
  <si>
    <t>2 880,00</t>
  </si>
  <si>
    <t>480*6,
где количество 6=6</t>
  </si>
  <si>
    <t xml:space="preserve">СБЦ "Инженерно-геодезические изыскания (2004)" табл.75 п.прим.3
(СБЦ102-75-прим.3) </t>
  </si>
  <si>
    <t xml:space="preserve">Проверка полноты планов в эксплуатирующих организациях, 6(проверка) </t>
  </si>
  <si>
    <t>ОУ п.15г Составление чертежей в цвете К=1,1</t>
  </si>
  <si>
    <t>прим.4 Для планов подземных коммуникаций на застроенных территориях с применением трубокабелеискателей К=1,55;</t>
  </si>
  <si>
    <t>ОУ п.15д При выполнении камеральных и картографических работ с применением компьютерных технологий К=1,2;</t>
  </si>
  <si>
    <t>(1067*0,2)*1,2*1,55*1,1,
где количество 0,2=0,2</t>
  </si>
  <si>
    <t xml:space="preserve">СБЦ "Инженерно-геодезические изыскания (2004)" табл.9 п.5-2-2
(СБЦ102-9-5-2-2) </t>
  </si>
  <si>
    <t xml:space="preserve">Создание инженерно-топографического плана на застроенной территории, масштаб съемки 1:500, высота сечения рельефа 0,5 м: 2 категории сложности - камеральные работы, 0,2(га) </t>
  </si>
  <si>
    <t>Камеральные  работы</t>
  </si>
  <si>
    <t>(1575+236)*0,2625,
где количество 1=1</t>
  </si>
  <si>
    <t xml:space="preserve">СБЦ "Инженерно-геодезические изыскания (2004)" табл.4 п.8-1
(ОУ табл.4 п.8) </t>
  </si>
  <si>
    <t xml:space="preserve">Расходы по внутреннему транспорту, расстояние от базы изыскательской организации, экспедиции, партии или отряда до участка изысканий св. 50 до 100 км:при сметной стоимости полевых изыскательских работ до 75 тыс. руб. - 26,25 %, 1(объект) </t>
  </si>
  <si>
    <t>(1575)*2,5*0,06,
где количество 1=1</t>
  </si>
  <si>
    <t xml:space="preserve">СБЦ на инж.из. для стр-ва "Инженерно-геодезические изыскания" (ОУ п. 13) 6% от Полевых_x000D_
(ОУ п.13) </t>
  </si>
  <si>
    <t xml:space="preserve">Расходы по организации и ликвидации работ с учетом коэффициента для изысканий со сметной стоимостью до 30 тыс. руб. (К=2.5), 1( комплекс) </t>
  </si>
  <si>
    <t>ОУ п.8в При выполнении полевых изыскательских работ, а также выполняемых в условиях полевого лагеря камеральных работ в неблагоприятный период года, при продолжительности неблагоприятного периода 6-7,5 мес. К=1,3</t>
  </si>
  <si>
    <t>ОУ п.14 При выполнении полевых работ без выплаты полевого довольствия К=0,85;</t>
  </si>
  <si>
    <t>Гл.2.п.6 табл.10 Для полевых работ при съемке небольших участков или узких полос К=1,4;</t>
  </si>
  <si>
    <t>прим.4 Для планов подземных коммуникаций на застроенных территориях с применением приборов К=1,55;</t>
  </si>
  <si>
    <t>1 575,00</t>
  </si>
  <si>
    <t>(3284*0,2)*1,55*1,4*0,85*1,3,
где количество 0,2=</t>
  </si>
  <si>
    <t xml:space="preserve">СБЦ "Инженерно-геодезические изыскания (2004)" табл.9 п.5-2-1
(СБЦ102-9-5-2-1) </t>
  </si>
  <si>
    <t xml:space="preserve">Создание инженерно-топографического плана на застроенной территории, масштаб съемки 1:500, высота сечения рельефа 0,5 м: 2 категории сложности - полевые работы, 0,2(га) </t>
  </si>
  <si>
    <t>II категория в соответствии с ТЗ 0,2га</t>
  </si>
  <si>
    <t>Раздел 1. Инж-геодезические изыскания</t>
  </si>
  <si>
    <t>Начальник проектно-сметного отдела</t>
  </si>
  <si>
    <t>СМЕТА на проектные (изыскательские) работы</t>
  </si>
  <si>
    <t>Клосинский С.А.</t>
  </si>
  <si>
    <t xml:space="preserve"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культуры":
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
</t>
  </si>
  <si>
    <t xml:space="preserve"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
Коб1=4; Кц1=30; Кц2=4
</t>
  </si>
  <si>
    <t>Ц=1*(540)*4*30*4
(A*X)*Коб1*Кц1*Кц2</t>
  </si>
  <si>
    <t>Письмо Министерства культуры Российской Федерации от 20.12.2011 г. " 107-01-39/10-КЧ.</t>
  </si>
  <si>
    <t>Коб1=4.</t>
  </si>
  <si>
    <t>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</si>
  <si>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 xml:space="preserve">Кц1=30. </t>
  </si>
  <si>
    <t>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</si>
  <si>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 xml:space="preserve">Кц2=4. </t>
  </si>
  <si>
    <t xml:space="preserve">   Итого по разделу 5 Историко-культурная экспертиза</t>
  </si>
  <si>
    <t>Раздел 5.  Историко-культурная экспертиза</t>
  </si>
  <si>
    <t>353,6*10,
где количество 10</t>
  </si>
  <si>
    <t>Ремонт фундамента многоквартирного дома по адресу: Ленинградская область,  Всеволожский район, с. Павлово, ул. Быкова, д. 48</t>
  </si>
  <si>
    <t xml:space="preserve">   Итого с индексом для изыскательских работ к справочникам базовых цен на проектные работы к уровню цен по состоянию на 01.01.2001 года (3 кв 2025 (ПР), Письмо Минстроя России от 16.07.2025 г. №41280-ИФ/09 прил.3 (6,70)</t>
  </si>
  <si>
    <t xml:space="preserve">   Итого с индексом для изыскательских работ к справочникам базовых цен на проектные работы к уровню цен по состоянию на 01.01.1991 года (3 кв 2025 (ПР), Письмо Минстроя России от 16.07.2025 г. №41280-ИФ/09 прил.3 (76,24)</t>
  </si>
  <si>
    <t>На осн ТП.   Строительный объём, м3 2650 м3</t>
  </si>
  <si>
    <t xml:space="preserve">Выполнение обмерных работ 2 категории сложности для  многоэтажных зданий: категория сложности здания II, высота здания до 7 м, 26,50(100 м3 строительного объема здания) </t>
  </si>
  <si>
    <t xml:space="preserve">   Итого с индексом для изыскательских работ к справочникам базовых цен на проектные работы к уровню цен по состоянию на 01.01.2001 года (3 кв 2025 (ПР), Письмо Минстроя России от 16.07.2025 г. №41280-ИФ/09 прил.5 (6,70)</t>
  </si>
  <si>
    <t xml:space="preserve">Жилые дома: двухэтажные, 2650 (м3) </t>
  </si>
  <si>
    <t xml:space="preserve">(90000+10*2650)*1,25*0,139
</t>
  </si>
  <si>
    <t xml:space="preserve">   Итого с индексом для проектных работ к справочникам базовых цен на проектные работы к уровню цен по состоянию на 01.01.2001 года (3 кв 2025 (ПР), Письмо Минстроя России от 16.07.2025 г. №41280-ИФ/09 прил.5 (6,70)</t>
  </si>
  <si>
    <t>Составлен на 3 кв. 2025г.</t>
  </si>
  <si>
    <t xml:space="preserve">(754,8*26,50)*1,15*0,8823
</t>
  </si>
  <si>
    <t xml:space="preserve">(641,8*26,50),*1,15*1,25*0,794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</si>
</sst>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Arial Cyr"/>
      <charset val="204"/>
    </font>
    <font>
      <sz val="7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1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" fillId="0" borderId="0"/>
    <xf numFmtId="0" fontId="4" fillId="0" borderId="1" applyBorder="0" applyAlignment="0">
      <alignment horizontal="center" wrapText="1"/>
    </xf>
    <xf numFmtId="0" fontId="13" fillId="0" borderId="0">
      <alignment horizontal="left" vertical="top"/>
    </xf>
    <xf numFmtId="0" fontId="14" fillId="0" borderId="3">
      <alignment horizontal="center"/>
    </xf>
    <xf numFmtId="0" fontId="15" fillId="0" borderId="0">
      <alignment horizontal="center" vertical="top"/>
    </xf>
    <xf numFmtId="0" fontId="16" fillId="0" borderId="0">
      <alignment horizontal="center"/>
    </xf>
    <xf numFmtId="0" fontId="14" fillId="0" borderId="0">
      <alignment horizontal="center" vertical="top"/>
    </xf>
  </cellStyleXfs>
  <cellXfs count="59">
    <xf numFmtId="0" fontId="0" fillId="0" borderId="0" xfId="0"/>
    <xf numFmtId="0" fontId="4" fillId="0" borderId="0" xfId="21" applyFont="1">
      <alignment horizontal="center"/>
    </xf>
    <xf numFmtId="0" fontId="4" fillId="0" borderId="0" xfId="21" applyFont="1" applyAlignment="1">
      <alignment horizontal="right"/>
    </xf>
    <xf numFmtId="0" fontId="4" fillId="0" borderId="0" xfId="21" applyFont="1" applyAlignment="1">
      <alignment horizontal="left" vertical="top" wrapText="1"/>
    </xf>
    <xf numFmtId="0" fontId="7" fillId="0" borderId="0" xfId="24" applyFont="1"/>
    <xf numFmtId="0" fontId="9" fillId="0" borderId="1" xfId="24" applyFont="1" applyBorder="1" applyAlignment="1">
      <alignment horizontal="right" vertical="top" wrapText="1"/>
    </xf>
    <xf numFmtId="0" fontId="2" fillId="0" borderId="1" xfId="24" applyFont="1" applyBorder="1" applyAlignment="1">
      <alignment vertical="top" wrapText="1"/>
    </xf>
    <xf numFmtId="0" fontId="4" fillId="0" borderId="1" xfId="24" applyFont="1" applyBorder="1" applyAlignment="1">
      <alignment horizontal="right" vertical="top" wrapText="1"/>
    </xf>
    <xf numFmtId="0" fontId="10" fillId="0" borderId="1" xfId="24" applyFont="1" applyBorder="1" applyAlignment="1">
      <alignment horizontal="right" vertical="top" wrapText="1"/>
    </xf>
    <xf numFmtId="0" fontId="10" fillId="0" borderId="1" xfId="24" applyFont="1" applyBorder="1" applyAlignment="1">
      <alignment horizontal="center" vertical="top" wrapText="1"/>
    </xf>
    <xf numFmtId="0" fontId="10" fillId="0" borderId="1" xfId="22" applyFont="1" applyBorder="1" applyAlignment="1">
      <alignment horizontal="left" vertical="top" wrapText="1"/>
    </xf>
    <xf numFmtId="0" fontId="10" fillId="0" borderId="1" xfId="24" applyFont="1" applyBorder="1" applyAlignment="1">
      <alignment horizontal="left" vertical="top" wrapText="1"/>
    </xf>
    <xf numFmtId="0" fontId="4" fillId="0" borderId="1" xfId="24" applyFont="1" applyBorder="1" applyAlignment="1">
      <alignment horizontal="center" vertical="top" wrapText="1"/>
    </xf>
    <xf numFmtId="0" fontId="4" fillId="0" borderId="1" xfId="22" applyFont="1" applyBorder="1" applyAlignment="1">
      <alignment horizontal="left" vertical="top" wrapText="1"/>
    </xf>
    <xf numFmtId="0" fontId="4" fillId="0" borderId="1" xfId="24" applyFont="1" applyBorder="1" applyAlignment="1">
      <alignment horizontal="left" vertical="top" wrapText="1"/>
    </xf>
    <xf numFmtId="0" fontId="4" fillId="0" borderId="2" xfId="25" applyBorder="1">
      <alignment horizontal="center" wrapText="1"/>
    </xf>
    <xf numFmtId="0" fontId="4" fillId="0" borderId="5" xfId="25" applyBorder="1" applyAlignment="1">
      <alignment horizontal="center" wrapText="1"/>
    </xf>
    <xf numFmtId="0" fontId="8" fillId="0" borderId="1" xfId="21" applyFont="1" applyBorder="1" applyAlignment="1">
      <alignment horizontal="center" vertical="center" wrapText="1"/>
    </xf>
    <xf numFmtId="0" fontId="8" fillId="0" borderId="4" xfId="24" applyFont="1" applyBorder="1" applyAlignment="1">
      <alignment horizontal="center" vertical="center" wrapText="1"/>
    </xf>
    <xf numFmtId="0" fontId="8" fillId="0" borderId="1" xfId="24" applyFont="1" applyBorder="1" applyAlignment="1">
      <alignment horizontal="center" vertical="center" wrapText="1"/>
    </xf>
    <xf numFmtId="0" fontId="4" fillId="0" borderId="0" xfId="24" applyFont="1"/>
    <xf numFmtId="0" fontId="7" fillId="0" borderId="0" xfId="0" applyFont="1"/>
    <xf numFmtId="0" fontId="0" fillId="0" borderId="0" xfId="0" applyAlignment="1">
      <alignment wrapText="1"/>
    </xf>
    <xf numFmtId="0" fontId="16" fillId="0" borderId="0" xfId="29" quotePrefix="1" applyAlignment="1">
      <alignment wrapText="1"/>
    </xf>
    <xf numFmtId="0" fontId="0" fillId="0" borderId="0" xfId="0" applyAlignment="1">
      <alignment vertical="center" wrapText="1"/>
    </xf>
    <xf numFmtId="4" fontId="4" fillId="0" borderId="1" xfId="24" applyNumberFormat="1" applyFont="1" applyBorder="1" applyAlignment="1">
      <alignment horizontal="right" vertical="top" wrapText="1"/>
    </xf>
    <xf numFmtId="4" fontId="9" fillId="0" borderId="1" xfId="24" applyNumberFormat="1" applyFont="1" applyBorder="1" applyAlignment="1">
      <alignment horizontal="right" vertical="top" wrapText="1"/>
    </xf>
    <xf numFmtId="0" fontId="0" fillId="0" borderId="0" xfId="0" applyAlignment="1">
      <alignment vertical="center"/>
    </xf>
    <xf numFmtId="4" fontId="10" fillId="0" borderId="1" xfId="24" applyNumberFormat="1" applyFont="1" applyBorder="1" applyAlignment="1">
      <alignment horizontal="right" vertical="top" wrapText="1"/>
    </xf>
    <xf numFmtId="0" fontId="4" fillId="0" borderId="1" xfId="24" applyFont="1" applyBorder="1" applyAlignment="1">
      <alignment horizontal="left" vertical="top" wrapText="1"/>
    </xf>
    <xf numFmtId="0" fontId="7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22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2" fillId="0" borderId="1" xfId="24" applyFont="1" applyBorder="1" applyAlignment="1">
      <alignment horizontal="left" vertical="top" wrapText="1"/>
    </xf>
    <xf numFmtId="0" fontId="11" fillId="0" borderId="1" xfId="24" applyFont="1" applyBorder="1" applyAlignment="1">
      <alignment horizontal="left" vertical="top" wrapText="1"/>
    </xf>
    <xf numFmtId="0" fontId="2" fillId="0" borderId="1" xfId="24" applyFont="1" applyBorder="1" applyAlignment="1">
      <alignment vertical="top" wrapText="1"/>
    </xf>
    <xf numFmtId="0" fontId="1" fillId="0" borderId="1" xfId="24" applyBorder="1" applyAlignment="1">
      <alignment vertical="top" wrapText="1"/>
    </xf>
    <xf numFmtId="0" fontId="5" fillId="0" borderId="1" xfId="24" applyFont="1" applyBorder="1" applyAlignment="1">
      <alignment horizontal="left" vertical="top" wrapText="1"/>
    </xf>
    <xf numFmtId="0" fontId="6" fillId="0" borderId="1" xfId="24" applyFont="1" applyBorder="1" applyAlignment="1">
      <alignment horizontal="left" vertical="top" wrapText="1"/>
    </xf>
    <xf numFmtId="0" fontId="9" fillId="0" borderId="1" xfId="24" applyFont="1" applyBorder="1" applyAlignment="1">
      <alignment horizontal="left" vertical="top" wrapText="1"/>
    </xf>
    <xf numFmtId="0" fontId="6" fillId="0" borderId="1" xfId="24" applyFont="1" applyBorder="1" applyAlignment="1">
      <alignment vertical="top" wrapText="1"/>
    </xf>
    <xf numFmtId="0" fontId="4" fillId="0" borderId="1" xfId="24" applyFont="1" applyBorder="1" applyAlignment="1">
      <alignment horizontal="left" vertical="top" wrapText="1"/>
    </xf>
    <xf numFmtId="0" fontId="1" fillId="0" borderId="1" xfId="24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6" fillId="0" borderId="0" xfId="29" quotePrefix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</cellXfs>
  <cellStyles count="31">
    <cellStyle name="S0" xfId="26"/>
    <cellStyle name="S2" xfId="27"/>
    <cellStyle name="S3" xfId="28"/>
    <cellStyle name="S4" xfId="29"/>
    <cellStyle name="S5" xfId="30"/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" xfId="24"/>
    <cellStyle name="Параметр" xfId="16"/>
    <cellStyle name="ПеременныеСметы" xfId="17"/>
    <cellStyle name="ПИР" xfId="25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showGridLines="0" tabSelected="1" topLeftCell="A133" zoomScaleNormal="100" zoomScaleSheetLayoutView="100" workbookViewId="0">
      <selection activeCell="H103" sqref="H103"/>
    </sheetView>
  </sheetViews>
  <sheetFormatPr defaultColWidth="8.85546875" defaultRowHeight="12.75" outlineLevelRow="1" x14ac:dyDescent="0.2"/>
  <cols>
    <col min="1" max="1" width="4.7109375" style="4" customWidth="1"/>
    <col min="2" max="2" width="25.42578125" style="4" customWidth="1"/>
    <col min="3" max="3" width="36" style="4" customWidth="1"/>
    <col min="4" max="4" width="21.28515625" style="4" customWidth="1"/>
    <col min="5" max="5" width="12.7109375" style="4" customWidth="1"/>
    <col min="6" max="7" width="8.85546875" style="4"/>
    <col min="8" max="8" width="16" style="4" customWidth="1"/>
    <col min="9" max="16384" width="8.85546875" style="4"/>
  </cols>
  <sheetData>
    <row r="1" spans="1:6" s="22" customFormat="1" ht="28.7" customHeight="1" x14ac:dyDescent="0.25">
      <c r="A1" s="53" t="s">
        <v>212</v>
      </c>
      <c r="B1" s="53"/>
      <c r="C1" s="53"/>
      <c r="D1" s="53"/>
      <c r="E1" s="53"/>
      <c r="F1" s="23"/>
    </row>
    <row r="2" spans="1:6" s="27" customFormat="1" ht="45.75" customHeight="1" x14ac:dyDescent="0.2">
      <c r="A2" s="54" t="s">
        <v>226</v>
      </c>
      <c r="B2" s="54"/>
      <c r="C2" s="54"/>
      <c r="D2" s="54"/>
      <c r="E2" s="54"/>
    </row>
    <row r="3" spans="1:6" ht="24" customHeight="1" x14ac:dyDescent="0.2">
      <c r="B3" s="3"/>
      <c r="C3" s="3"/>
      <c r="D3" s="3"/>
      <c r="E3" s="3"/>
    </row>
    <row r="4" spans="1:6" x14ac:dyDescent="0.2">
      <c r="A4" s="20" t="s">
        <v>235</v>
      </c>
      <c r="B4" s="20"/>
      <c r="C4" s="1"/>
      <c r="D4" s="1"/>
      <c r="E4" s="2"/>
    </row>
    <row r="5" spans="1:6" ht="79.900000000000006" customHeight="1" x14ac:dyDescent="0.2">
      <c r="A5" s="19" t="s">
        <v>0</v>
      </c>
      <c r="B5" s="18" t="s">
        <v>9</v>
      </c>
      <c r="C5" s="18" t="s">
        <v>8</v>
      </c>
      <c r="D5" s="17" t="s">
        <v>7</v>
      </c>
      <c r="E5" s="17" t="s">
        <v>6</v>
      </c>
    </row>
    <row r="6" spans="1:6" x14ac:dyDescent="0.2">
      <c r="A6" s="15">
        <v>1</v>
      </c>
      <c r="B6" s="16">
        <v>2</v>
      </c>
      <c r="C6" s="16">
        <v>3</v>
      </c>
      <c r="D6" s="15">
        <v>4</v>
      </c>
      <c r="E6" s="15">
        <v>5</v>
      </c>
    </row>
    <row r="7" spans="1:6" ht="20.100000000000001" customHeight="1" x14ac:dyDescent="0.2">
      <c r="A7" s="46" t="s">
        <v>210</v>
      </c>
      <c r="B7" s="47"/>
      <c r="C7" s="47"/>
      <c r="D7" s="47"/>
      <c r="E7" s="47"/>
    </row>
    <row r="8" spans="1:6" ht="20.100000000000001" customHeight="1" x14ac:dyDescent="0.2">
      <c r="A8" s="42" t="s">
        <v>209</v>
      </c>
      <c r="B8" s="43"/>
      <c r="C8" s="43"/>
      <c r="D8" s="43"/>
      <c r="E8" s="43"/>
    </row>
    <row r="9" spans="1:6" ht="20.100000000000001" customHeight="1" x14ac:dyDescent="0.2">
      <c r="A9" s="42" t="s">
        <v>177</v>
      </c>
      <c r="B9" s="43"/>
      <c r="C9" s="43"/>
      <c r="D9" s="43"/>
      <c r="E9" s="43"/>
    </row>
    <row r="10" spans="1:6" ht="102" x14ac:dyDescent="0.2">
      <c r="A10" s="44">
        <v>1.1000000000000001</v>
      </c>
      <c r="B10" s="14" t="s">
        <v>208</v>
      </c>
      <c r="C10" s="13" t="s">
        <v>207</v>
      </c>
      <c r="D10" s="12" t="s">
        <v>206</v>
      </c>
      <c r="E10" s="7" t="s">
        <v>205</v>
      </c>
    </row>
    <row r="11" spans="1:6" ht="48" outlineLevel="1" x14ac:dyDescent="0.2">
      <c r="A11" s="45"/>
      <c r="B11" s="11"/>
      <c r="C11" s="10" t="s">
        <v>204</v>
      </c>
      <c r="D11" s="9"/>
      <c r="E11" s="8" t="s">
        <v>5</v>
      </c>
    </row>
    <row r="12" spans="1:6" ht="36" outlineLevel="1" x14ac:dyDescent="0.2">
      <c r="A12" s="45"/>
      <c r="B12" s="11"/>
      <c r="C12" s="10" t="s">
        <v>203</v>
      </c>
      <c r="D12" s="9"/>
      <c r="E12" s="8" t="s">
        <v>5</v>
      </c>
    </row>
    <row r="13" spans="1:6" ht="36" outlineLevel="1" x14ac:dyDescent="0.2">
      <c r="A13" s="45"/>
      <c r="B13" s="11"/>
      <c r="C13" s="10" t="s">
        <v>202</v>
      </c>
      <c r="D13" s="9"/>
      <c r="E13" s="8" t="s">
        <v>5</v>
      </c>
    </row>
    <row r="14" spans="1:6" ht="96" outlineLevel="1" x14ac:dyDescent="0.2">
      <c r="A14" s="45"/>
      <c r="B14" s="11"/>
      <c r="C14" s="10" t="s">
        <v>201</v>
      </c>
      <c r="D14" s="9"/>
      <c r="E14" s="8" t="s">
        <v>5</v>
      </c>
    </row>
    <row r="15" spans="1:6" ht="20.100000000000001" customHeight="1" x14ac:dyDescent="0.2">
      <c r="A15" s="42" t="s">
        <v>147</v>
      </c>
      <c r="B15" s="43"/>
      <c r="C15" s="43"/>
      <c r="D15" s="43"/>
      <c r="E15" s="43"/>
    </row>
    <row r="16" spans="1:6" ht="76.5" x14ac:dyDescent="0.2">
      <c r="A16" s="6">
        <v>1.2</v>
      </c>
      <c r="B16" s="14" t="s">
        <v>200</v>
      </c>
      <c r="C16" s="13" t="s">
        <v>199</v>
      </c>
      <c r="D16" s="12" t="s">
        <v>198</v>
      </c>
      <c r="E16" s="7">
        <v>236</v>
      </c>
    </row>
    <row r="17" spans="1:5" ht="140.25" x14ac:dyDescent="0.2">
      <c r="A17" s="6">
        <v>1.3</v>
      </c>
      <c r="B17" s="14" t="s">
        <v>197</v>
      </c>
      <c r="C17" s="13" t="s">
        <v>196</v>
      </c>
      <c r="D17" s="12" t="s">
        <v>195</v>
      </c>
      <c r="E17" s="7">
        <v>475</v>
      </c>
    </row>
    <row r="18" spans="1:5" ht="20.100000000000001" customHeight="1" x14ac:dyDescent="0.2">
      <c r="A18" s="42" t="s">
        <v>194</v>
      </c>
      <c r="B18" s="43"/>
      <c r="C18" s="43"/>
      <c r="D18" s="43"/>
      <c r="E18" s="43"/>
    </row>
    <row r="19" spans="1:5" ht="102" x14ac:dyDescent="0.2">
      <c r="A19" s="44">
        <v>1.4</v>
      </c>
      <c r="B19" s="14" t="s">
        <v>193</v>
      </c>
      <c r="C19" s="13" t="s">
        <v>192</v>
      </c>
      <c r="D19" s="12" t="s">
        <v>191</v>
      </c>
      <c r="E19" s="7">
        <v>437</v>
      </c>
    </row>
    <row r="20" spans="1:5" ht="48" outlineLevel="1" x14ac:dyDescent="0.2">
      <c r="A20" s="45"/>
      <c r="B20" s="11"/>
      <c r="C20" s="10" t="s">
        <v>190</v>
      </c>
      <c r="D20" s="9"/>
      <c r="E20" s="8" t="s">
        <v>5</v>
      </c>
    </row>
    <row r="21" spans="1:5" ht="48" outlineLevel="1" x14ac:dyDescent="0.2">
      <c r="A21" s="45"/>
      <c r="B21" s="11"/>
      <c r="C21" s="10" t="s">
        <v>189</v>
      </c>
      <c r="D21" s="9"/>
      <c r="E21" s="8" t="s">
        <v>5</v>
      </c>
    </row>
    <row r="22" spans="1:5" ht="24" outlineLevel="1" x14ac:dyDescent="0.2">
      <c r="A22" s="45"/>
      <c r="B22" s="11"/>
      <c r="C22" s="10" t="s">
        <v>188</v>
      </c>
      <c r="D22" s="9"/>
      <c r="E22" s="8" t="s">
        <v>5</v>
      </c>
    </row>
    <row r="23" spans="1:5" ht="38.25" x14ac:dyDescent="0.2">
      <c r="A23" s="6">
        <v>1.5</v>
      </c>
      <c r="B23" s="14" t="s">
        <v>187</v>
      </c>
      <c r="C23" s="13" t="s">
        <v>186</v>
      </c>
      <c r="D23" s="12" t="s">
        <v>185</v>
      </c>
      <c r="E23" s="7" t="s">
        <v>184</v>
      </c>
    </row>
    <row r="24" spans="1:5" ht="15" x14ac:dyDescent="0.2">
      <c r="A24" s="6"/>
      <c r="B24" s="48" t="s">
        <v>183</v>
      </c>
      <c r="C24" s="49"/>
      <c r="D24" s="49"/>
      <c r="E24" s="5"/>
    </row>
    <row r="25" spans="1:5" ht="15" x14ac:dyDescent="0.2">
      <c r="A25" s="6"/>
      <c r="B25" s="50" t="s">
        <v>182</v>
      </c>
      <c r="C25" s="45"/>
      <c r="D25" s="45"/>
      <c r="E25" s="7" t="s">
        <v>181</v>
      </c>
    </row>
    <row r="26" spans="1:5" ht="85.15" customHeight="1" x14ac:dyDescent="0.2">
      <c r="A26" s="6"/>
      <c r="B26" s="50" t="s">
        <v>227</v>
      </c>
      <c r="C26" s="45"/>
      <c r="D26" s="45"/>
      <c r="E26" s="25">
        <f>5603*6.7</f>
        <v>37540.1</v>
      </c>
    </row>
    <row r="27" spans="1:5" ht="15" x14ac:dyDescent="0.2">
      <c r="A27" s="6"/>
      <c r="B27" s="48" t="s">
        <v>180</v>
      </c>
      <c r="C27" s="49"/>
      <c r="D27" s="49"/>
      <c r="E27" s="26">
        <f>E26</f>
        <v>37540.1</v>
      </c>
    </row>
    <row r="28" spans="1:5" ht="37.9" customHeight="1" x14ac:dyDescent="0.2">
      <c r="A28" s="46" t="s">
        <v>179</v>
      </c>
      <c r="B28" s="47"/>
      <c r="C28" s="47"/>
      <c r="D28" s="47"/>
      <c r="E28" s="47"/>
    </row>
    <row r="29" spans="1:5" ht="20.100000000000001" customHeight="1" x14ac:dyDescent="0.2">
      <c r="A29" s="42" t="s">
        <v>178</v>
      </c>
      <c r="B29" s="43"/>
      <c r="C29" s="43"/>
      <c r="D29" s="43"/>
      <c r="E29" s="43"/>
    </row>
    <row r="30" spans="1:5" ht="20.100000000000001" customHeight="1" x14ac:dyDescent="0.2">
      <c r="A30" s="42" t="s">
        <v>177</v>
      </c>
      <c r="B30" s="43"/>
      <c r="C30" s="43"/>
      <c r="D30" s="43"/>
      <c r="E30" s="43"/>
    </row>
    <row r="31" spans="1:5" ht="20.100000000000001" customHeight="1" x14ac:dyDescent="0.2">
      <c r="A31" s="6"/>
      <c r="B31" s="50" t="s">
        <v>176</v>
      </c>
      <c r="C31" s="51"/>
      <c r="D31" s="51"/>
      <c r="E31" s="51"/>
    </row>
    <row r="32" spans="1:5" ht="63.75" x14ac:dyDescent="0.2">
      <c r="A32" s="44">
        <v>2.1</v>
      </c>
      <c r="B32" s="14" t="s">
        <v>175</v>
      </c>
      <c r="C32" s="13" t="s">
        <v>174</v>
      </c>
      <c r="D32" s="12" t="s">
        <v>173</v>
      </c>
      <c r="E32" s="7">
        <v>239</v>
      </c>
    </row>
    <row r="33" spans="1:5" ht="48" outlineLevel="1" x14ac:dyDescent="0.2">
      <c r="A33" s="45"/>
      <c r="B33" s="11"/>
      <c r="C33" s="10" t="s">
        <v>166</v>
      </c>
      <c r="D33" s="9"/>
      <c r="E33" s="8" t="s">
        <v>5</v>
      </c>
    </row>
    <row r="34" spans="1:5" ht="48" outlineLevel="1" x14ac:dyDescent="0.2">
      <c r="A34" s="45"/>
      <c r="B34" s="11"/>
      <c r="C34" s="10" t="s">
        <v>155</v>
      </c>
      <c r="D34" s="9"/>
      <c r="E34" s="8" t="s">
        <v>5</v>
      </c>
    </row>
    <row r="35" spans="1:5" ht="63.75" x14ac:dyDescent="0.2">
      <c r="A35" s="44">
        <v>2.2000000000000002</v>
      </c>
      <c r="B35" s="14" t="s">
        <v>172</v>
      </c>
      <c r="C35" s="13" t="s">
        <v>171</v>
      </c>
      <c r="D35" s="12" t="s">
        <v>170</v>
      </c>
      <c r="E35" s="7">
        <v>255</v>
      </c>
    </row>
    <row r="36" spans="1:5" ht="48" outlineLevel="1" x14ac:dyDescent="0.2">
      <c r="A36" s="45"/>
      <c r="B36" s="11"/>
      <c r="C36" s="10" t="s">
        <v>166</v>
      </c>
      <c r="D36" s="9"/>
      <c r="E36" s="8" t="s">
        <v>5</v>
      </c>
    </row>
    <row r="37" spans="1:5" ht="48" outlineLevel="1" x14ac:dyDescent="0.2">
      <c r="A37" s="45"/>
      <c r="B37" s="11"/>
      <c r="C37" s="10" t="s">
        <v>155</v>
      </c>
      <c r="D37" s="9"/>
      <c r="E37" s="8" t="s">
        <v>5</v>
      </c>
    </row>
    <row r="38" spans="1:5" ht="63.75" x14ac:dyDescent="0.2">
      <c r="A38" s="44">
        <v>2.2999999999999998</v>
      </c>
      <c r="B38" s="14" t="s">
        <v>169</v>
      </c>
      <c r="C38" s="13" t="s">
        <v>168</v>
      </c>
      <c r="D38" s="12" t="s">
        <v>167</v>
      </c>
      <c r="E38" s="7">
        <v>847</v>
      </c>
    </row>
    <row r="39" spans="1:5" ht="48" outlineLevel="1" x14ac:dyDescent="0.2">
      <c r="A39" s="45"/>
      <c r="B39" s="11"/>
      <c r="C39" s="10" t="s">
        <v>166</v>
      </c>
      <c r="D39" s="9"/>
      <c r="E39" s="8" t="s">
        <v>5</v>
      </c>
    </row>
    <row r="40" spans="1:5" ht="48" outlineLevel="1" x14ac:dyDescent="0.2">
      <c r="A40" s="45"/>
      <c r="B40" s="11"/>
      <c r="C40" s="10" t="s">
        <v>155</v>
      </c>
      <c r="D40" s="9"/>
      <c r="E40" s="8" t="s">
        <v>5</v>
      </c>
    </row>
    <row r="41" spans="1:5" ht="89.25" x14ac:dyDescent="0.2">
      <c r="A41" s="44">
        <v>2.4</v>
      </c>
      <c r="B41" s="14" t="s">
        <v>165</v>
      </c>
      <c r="C41" s="13" t="s">
        <v>164</v>
      </c>
      <c r="D41" s="12" t="s">
        <v>163</v>
      </c>
      <c r="E41" s="7">
        <v>316</v>
      </c>
    </row>
    <row r="42" spans="1:5" ht="48" outlineLevel="1" x14ac:dyDescent="0.2">
      <c r="A42" s="45"/>
      <c r="B42" s="11"/>
      <c r="C42" s="10" t="s">
        <v>155</v>
      </c>
      <c r="D42" s="9"/>
      <c r="E42" s="8" t="s">
        <v>5</v>
      </c>
    </row>
    <row r="43" spans="1:5" ht="51" x14ac:dyDescent="0.2">
      <c r="A43" s="44">
        <v>2.5</v>
      </c>
      <c r="B43" s="14" t="s">
        <v>162</v>
      </c>
      <c r="C43" s="13" t="s">
        <v>161</v>
      </c>
      <c r="D43" s="12" t="s">
        <v>160</v>
      </c>
      <c r="E43" s="7">
        <v>54</v>
      </c>
    </row>
    <row r="44" spans="1:5" ht="48" outlineLevel="1" x14ac:dyDescent="0.2">
      <c r="A44" s="45"/>
      <c r="B44" s="11"/>
      <c r="C44" s="10" t="s">
        <v>155</v>
      </c>
      <c r="D44" s="9"/>
      <c r="E44" s="8" t="s">
        <v>5</v>
      </c>
    </row>
    <row r="45" spans="1:5" ht="63.75" x14ac:dyDescent="0.2">
      <c r="A45" s="44">
        <v>2.6</v>
      </c>
      <c r="B45" s="14" t="s">
        <v>159</v>
      </c>
      <c r="C45" s="13" t="s">
        <v>158</v>
      </c>
      <c r="D45" s="12" t="s">
        <v>157</v>
      </c>
      <c r="E45" s="7">
        <v>24</v>
      </c>
    </row>
    <row r="46" spans="1:5" ht="36" outlineLevel="1" x14ac:dyDescent="0.2">
      <c r="A46" s="45"/>
      <c r="B46" s="11"/>
      <c r="C46" s="10" t="s">
        <v>156</v>
      </c>
      <c r="D46" s="9"/>
      <c r="E46" s="8" t="s">
        <v>5</v>
      </c>
    </row>
    <row r="47" spans="1:5" ht="48" outlineLevel="1" x14ac:dyDescent="0.2">
      <c r="A47" s="45"/>
      <c r="B47" s="11"/>
      <c r="C47" s="10" t="s">
        <v>155</v>
      </c>
      <c r="D47" s="9"/>
      <c r="E47" s="8" t="s">
        <v>5</v>
      </c>
    </row>
    <row r="48" spans="1:5" ht="20.100000000000001" customHeight="1" x14ac:dyDescent="0.2">
      <c r="A48" s="6"/>
      <c r="B48" s="50" t="s">
        <v>154</v>
      </c>
      <c r="C48" s="51"/>
      <c r="D48" s="51"/>
      <c r="E48" s="51"/>
    </row>
    <row r="49" spans="1:5" ht="51" x14ac:dyDescent="0.2">
      <c r="A49" s="6">
        <v>2.7</v>
      </c>
      <c r="B49" s="14" t="s">
        <v>153</v>
      </c>
      <c r="C49" s="13" t="s">
        <v>152</v>
      </c>
      <c r="D49" s="12" t="s">
        <v>151</v>
      </c>
      <c r="E49" s="7">
        <v>344</v>
      </c>
    </row>
    <row r="50" spans="1:5" ht="76.5" x14ac:dyDescent="0.2">
      <c r="A50" s="6">
        <v>2.8</v>
      </c>
      <c r="B50" s="14" t="s">
        <v>150</v>
      </c>
      <c r="C50" s="13" t="s">
        <v>149</v>
      </c>
      <c r="D50" s="12" t="s">
        <v>148</v>
      </c>
      <c r="E50" s="7">
        <v>23</v>
      </c>
    </row>
    <row r="51" spans="1:5" ht="20.100000000000001" customHeight="1" x14ac:dyDescent="0.2">
      <c r="A51" s="42" t="s">
        <v>147</v>
      </c>
      <c r="B51" s="43"/>
      <c r="C51" s="43"/>
      <c r="D51" s="43"/>
      <c r="E51" s="43"/>
    </row>
    <row r="52" spans="1:5" ht="102" x14ac:dyDescent="0.2">
      <c r="A52" s="6">
        <v>2.9</v>
      </c>
      <c r="B52" s="14" t="s">
        <v>146</v>
      </c>
      <c r="C52" s="13" t="s">
        <v>145</v>
      </c>
      <c r="D52" s="12" t="s">
        <v>144</v>
      </c>
      <c r="E52" s="7">
        <v>252</v>
      </c>
    </row>
    <row r="53" spans="1:5" ht="20.100000000000001" customHeight="1" x14ac:dyDescent="0.2">
      <c r="A53" s="42" t="s">
        <v>143</v>
      </c>
      <c r="B53" s="43"/>
      <c r="C53" s="43"/>
      <c r="D53" s="43"/>
      <c r="E53" s="43"/>
    </row>
    <row r="54" spans="1:5" ht="20.100000000000001" customHeight="1" x14ac:dyDescent="0.2">
      <c r="A54" s="6"/>
      <c r="B54" s="50" t="s">
        <v>142</v>
      </c>
      <c r="C54" s="51"/>
      <c r="D54" s="51"/>
      <c r="E54" s="51"/>
    </row>
    <row r="55" spans="1:5" ht="153" x14ac:dyDescent="0.2">
      <c r="A55" s="6">
        <v>2.1</v>
      </c>
      <c r="B55" s="14" t="s">
        <v>141</v>
      </c>
      <c r="C55" s="13" t="s">
        <v>140</v>
      </c>
      <c r="D55" s="12" t="s">
        <v>225</v>
      </c>
      <c r="E55" s="7">
        <v>3536</v>
      </c>
    </row>
    <row r="56" spans="1:5" ht="76.5" x14ac:dyDescent="0.2">
      <c r="A56" s="6">
        <v>2.11</v>
      </c>
      <c r="B56" s="14" t="s">
        <v>139</v>
      </c>
      <c r="C56" s="13" t="s">
        <v>138</v>
      </c>
      <c r="D56" s="12" t="s">
        <v>137</v>
      </c>
      <c r="E56" s="7">
        <v>471</v>
      </c>
    </row>
    <row r="57" spans="1:5" ht="51" x14ac:dyDescent="0.2">
      <c r="A57" s="6">
        <v>2.12</v>
      </c>
      <c r="B57" s="14" t="s">
        <v>136</v>
      </c>
      <c r="C57" s="13" t="s">
        <v>135</v>
      </c>
      <c r="D57" s="12" t="s">
        <v>134</v>
      </c>
      <c r="E57" s="7">
        <v>228</v>
      </c>
    </row>
    <row r="58" spans="1:5" ht="20.100000000000001" customHeight="1" x14ac:dyDescent="0.2">
      <c r="A58" s="6"/>
      <c r="B58" s="50" t="s">
        <v>133</v>
      </c>
      <c r="C58" s="51"/>
      <c r="D58" s="51"/>
      <c r="E58" s="51"/>
    </row>
    <row r="59" spans="1:5" ht="51" x14ac:dyDescent="0.2">
      <c r="A59" s="6">
        <v>2.13</v>
      </c>
      <c r="B59" s="14" t="s">
        <v>132</v>
      </c>
      <c r="C59" s="13" t="s">
        <v>131</v>
      </c>
      <c r="D59" s="12" t="s">
        <v>130</v>
      </c>
      <c r="E59" s="7">
        <v>202</v>
      </c>
    </row>
    <row r="60" spans="1:5" ht="63.75" x14ac:dyDescent="0.2">
      <c r="A60" s="6">
        <v>2.14</v>
      </c>
      <c r="B60" s="14" t="s">
        <v>129</v>
      </c>
      <c r="C60" s="13" t="s">
        <v>128</v>
      </c>
      <c r="D60" s="12" t="s">
        <v>127</v>
      </c>
      <c r="E60" s="7">
        <v>11</v>
      </c>
    </row>
    <row r="61" spans="1:5" ht="51" x14ac:dyDescent="0.2">
      <c r="A61" s="6">
        <v>2.15</v>
      </c>
      <c r="B61" s="14" t="s">
        <v>126</v>
      </c>
      <c r="C61" s="13" t="s">
        <v>125</v>
      </c>
      <c r="D61" s="12" t="s">
        <v>124</v>
      </c>
      <c r="E61" s="7">
        <v>57</v>
      </c>
    </row>
    <row r="62" spans="1:5" ht="34.15" customHeight="1" x14ac:dyDescent="0.2">
      <c r="A62" s="6"/>
      <c r="B62" s="50" t="s">
        <v>123</v>
      </c>
      <c r="C62" s="51"/>
      <c r="D62" s="51"/>
      <c r="E62" s="51"/>
    </row>
    <row r="63" spans="1:5" ht="76.5" x14ac:dyDescent="0.2">
      <c r="A63" s="6">
        <v>2.16</v>
      </c>
      <c r="B63" s="14" t="s">
        <v>122</v>
      </c>
      <c r="C63" s="13" t="s">
        <v>121</v>
      </c>
      <c r="D63" s="12" t="s">
        <v>120</v>
      </c>
      <c r="E63" s="7">
        <v>65</v>
      </c>
    </row>
    <row r="64" spans="1:5" ht="51" x14ac:dyDescent="0.2">
      <c r="A64" s="6">
        <v>2.17</v>
      </c>
      <c r="B64" s="14" t="s">
        <v>119</v>
      </c>
      <c r="C64" s="13" t="s">
        <v>118</v>
      </c>
      <c r="D64" s="12" t="s">
        <v>117</v>
      </c>
      <c r="E64" s="7">
        <v>55</v>
      </c>
    </row>
    <row r="65" spans="1:5" ht="63.75" x14ac:dyDescent="0.2">
      <c r="A65" s="6">
        <v>2.1800000000000002</v>
      </c>
      <c r="B65" s="14" t="s">
        <v>116</v>
      </c>
      <c r="C65" s="13" t="s">
        <v>115</v>
      </c>
      <c r="D65" s="12" t="s">
        <v>114</v>
      </c>
      <c r="E65" s="7">
        <v>76</v>
      </c>
    </row>
    <row r="66" spans="1:5" ht="20.100000000000001" customHeight="1" x14ac:dyDescent="0.2">
      <c r="A66" s="42" t="s">
        <v>113</v>
      </c>
      <c r="B66" s="43"/>
      <c r="C66" s="43"/>
      <c r="D66" s="43"/>
      <c r="E66" s="43"/>
    </row>
    <row r="67" spans="1:5" ht="20.100000000000001" customHeight="1" x14ac:dyDescent="0.2">
      <c r="A67" s="6"/>
      <c r="B67" s="50" t="s">
        <v>112</v>
      </c>
      <c r="C67" s="51"/>
      <c r="D67" s="51"/>
      <c r="E67" s="51"/>
    </row>
    <row r="68" spans="1:5" ht="102" x14ac:dyDescent="0.2">
      <c r="A68" s="6">
        <v>2.19</v>
      </c>
      <c r="B68" s="14" t="s">
        <v>111</v>
      </c>
      <c r="C68" s="13" t="s">
        <v>110</v>
      </c>
      <c r="D68" s="12" t="s">
        <v>109</v>
      </c>
      <c r="E68" s="7">
        <v>279</v>
      </c>
    </row>
    <row r="69" spans="1:5" ht="34.15" customHeight="1" x14ac:dyDescent="0.2">
      <c r="A69" s="6"/>
      <c r="B69" s="50" t="s">
        <v>108</v>
      </c>
      <c r="C69" s="51"/>
      <c r="D69" s="51"/>
      <c r="E69" s="51"/>
    </row>
    <row r="70" spans="1:5" ht="102" x14ac:dyDescent="0.2">
      <c r="A70" s="6">
        <v>2.2000000000000002</v>
      </c>
      <c r="B70" s="14" t="s">
        <v>107</v>
      </c>
      <c r="C70" s="13" t="s">
        <v>106</v>
      </c>
      <c r="D70" s="12" t="s">
        <v>105</v>
      </c>
      <c r="E70" s="7">
        <v>30</v>
      </c>
    </row>
    <row r="71" spans="1:5" ht="89.25" x14ac:dyDescent="0.2">
      <c r="A71" s="6">
        <v>2.21</v>
      </c>
      <c r="B71" s="14" t="s">
        <v>104</v>
      </c>
      <c r="C71" s="13" t="s">
        <v>103</v>
      </c>
      <c r="D71" s="12" t="s">
        <v>102</v>
      </c>
      <c r="E71" s="7">
        <v>8</v>
      </c>
    </row>
    <row r="72" spans="1:5" ht="102" x14ac:dyDescent="0.2">
      <c r="A72" s="44">
        <v>2.2200000000000002</v>
      </c>
      <c r="B72" s="14" t="s">
        <v>101</v>
      </c>
      <c r="C72" s="13" t="s">
        <v>100</v>
      </c>
      <c r="D72" s="12" t="s">
        <v>99</v>
      </c>
      <c r="E72" s="7" t="s">
        <v>98</v>
      </c>
    </row>
    <row r="73" spans="1:5" ht="72" outlineLevel="1" x14ac:dyDescent="0.2">
      <c r="A73" s="45"/>
      <c r="B73" s="11"/>
      <c r="C73" s="10" t="s">
        <v>97</v>
      </c>
      <c r="D73" s="9"/>
      <c r="E73" s="8" t="s">
        <v>5</v>
      </c>
    </row>
    <row r="74" spans="1:5" ht="102" x14ac:dyDescent="0.2">
      <c r="A74" s="6">
        <v>2.23</v>
      </c>
      <c r="B74" s="14" t="s">
        <v>96</v>
      </c>
      <c r="C74" s="13" t="s">
        <v>95</v>
      </c>
      <c r="D74" s="12" t="s">
        <v>94</v>
      </c>
      <c r="E74" s="7">
        <v>34</v>
      </c>
    </row>
    <row r="75" spans="1:5" ht="76.5" x14ac:dyDescent="0.2">
      <c r="A75" s="44">
        <v>2.2400000000000002</v>
      </c>
      <c r="B75" s="14" t="s">
        <v>93</v>
      </c>
      <c r="C75" s="13" t="s">
        <v>92</v>
      </c>
      <c r="D75" s="12" t="s">
        <v>91</v>
      </c>
      <c r="E75" s="7">
        <v>29</v>
      </c>
    </row>
    <row r="76" spans="1:5" ht="60" outlineLevel="1" x14ac:dyDescent="0.2">
      <c r="A76" s="45"/>
      <c r="B76" s="11"/>
      <c r="C76" s="10" t="s">
        <v>90</v>
      </c>
      <c r="D76" s="9"/>
      <c r="E76" s="8" t="s">
        <v>5</v>
      </c>
    </row>
    <row r="77" spans="1:5" ht="20.100000000000001" customHeight="1" x14ac:dyDescent="0.2">
      <c r="A77" s="6"/>
      <c r="B77" s="50" t="s">
        <v>89</v>
      </c>
      <c r="C77" s="51"/>
      <c r="D77" s="51"/>
      <c r="E77" s="51"/>
    </row>
    <row r="78" spans="1:5" ht="127.5" x14ac:dyDescent="0.2">
      <c r="A78" s="6">
        <v>2.25</v>
      </c>
      <c r="B78" s="14" t="s">
        <v>88</v>
      </c>
      <c r="C78" s="13" t="s">
        <v>87</v>
      </c>
      <c r="D78" s="12" t="s">
        <v>86</v>
      </c>
      <c r="E78" s="7">
        <v>77</v>
      </c>
    </row>
    <row r="79" spans="1:5" ht="20.100000000000001" customHeight="1" x14ac:dyDescent="0.2">
      <c r="A79" s="6"/>
      <c r="B79" s="50" t="s">
        <v>85</v>
      </c>
      <c r="C79" s="51"/>
      <c r="D79" s="51"/>
      <c r="E79" s="51"/>
    </row>
    <row r="80" spans="1:5" ht="89.25" x14ac:dyDescent="0.2">
      <c r="A80" s="44">
        <v>2.2599999999999998</v>
      </c>
      <c r="B80" s="14" t="s">
        <v>84</v>
      </c>
      <c r="C80" s="13" t="s">
        <v>83</v>
      </c>
      <c r="D80" s="12" t="s">
        <v>82</v>
      </c>
      <c r="E80" s="7">
        <v>313</v>
      </c>
    </row>
    <row r="81" spans="1:5" ht="36" outlineLevel="1" x14ac:dyDescent="0.2">
      <c r="A81" s="45"/>
      <c r="B81" s="11"/>
      <c r="C81" s="10" t="s">
        <v>81</v>
      </c>
      <c r="D81" s="9"/>
      <c r="E81" s="8" t="s">
        <v>5</v>
      </c>
    </row>
    <row r="82" spans="1:5" ht="36" outlineLevel="1" x14ac:dyDescent="0.2">
      <c r="A82" s="45"/>
      <c r="B82" s="11"/>
      <c r="C82" s="10" t="s">
        <v>80</v>
      </c>
      <c r="D82" s="9"/>
      <c r="E82" s="8" t="s">
        <v>5</v>
      </c>
    </row>
    <row r="83" spans="1:5" ht="114.75" x14ac:dyDescent="0.2">
      <c r="A83" s="6">
        <v>2.27</v>
      </c>
      <c r="B83" s="14" t="s">
        <v>79</v>
      </c>
      <c r="C83" s="13" t="s">
        <v>78</v>
      </c>
      <c r="D83" s="12" t="s">
        <v>77</v>
      </c>
      <c r="E83" s="7">
        <v>339</v>
      </c>
    </row>
    <row r="84" spans="1:5" ht="127.5" x14ac:dyDescent="0.2">
      <c r="A84" s="6">
        <v>2.2799999999999998</v>
      </c>
      <c r="B84" s="14" t="s">
        <v>76</v>
      </c>
      <c r="C84" s="13" t="s">
        <v>75</v>
      </c>
      <c r="D84" s="12" t="s">
        <v>74</v>
      </c>
      <c r="E84" s="7">
        <v>295</v>
      </c>
    </row>
    <row r="85" spans="1:5" ht="34.15" customHeight="1" x14ac:dyDescent="0.2">
      <c r="A85" s="6"/>
      <c r="B85" s="48" t="s">
        <v>73</v>
      </c>
      <c r="C85" s="49"/>
      <c r="D85" s="49"/>
      <c r="E85" s="5"/>
    </row>
    <row r="86" spans="1:5" ht="15" x14ac:dyDescent="0.2">
      <c r="A86" s="6"/>
      <c r="B86" s="50" t="s">
        <v>72</v>
      </c>
      <c r="C86" s="45"/>
      <c r="D86" s="45"/>
      <c r="E86" s="7">
        <v>9614</v>
      </c>
    </row>
    <row r="87" spans="1:5" ht="85.15" customHeight="1" x14ac:dyDescent="0.2">
      <c r="A87" s="6"/>
      <c r="B87" s="50" t="s">
        <v>228</v>
      </c>
      <c r="C87" s="45"/>
      <c r="D87" s="45"/>
      <c r="E87" s="25">
        <f>9614*76.24</f>
        <v>732971.36</v>
      </c>
    </row>
    <row r="88" spans="1:5" ht="34.15" customHeight="1" x14ac:dyDescent="0.2">
      <c r="A88" s="6"/>
      <c r="B88" s="48" t="s">
        <v>71</v>
      </c>
      <c r="C88" s="49"/>
      <c r="D88" s="49"/>
      <c r="E88" s="26">
        <f>E87</f>
        <v>732971.36</v>
      </c>
    </row>
    <row r="89" spans="1:5" ht="20.100000000000001" customHeight="1" x14ac:dyDescent="0.2">
      <c r="A89" s="46" t="s">
        <v>70</v>
      </c>
      <c r="B89" s="47"/>
      <c r="C89" s="47"/>
      <c r="D89" s="47"/>
      <c r="E89" s="47"/>
    </row>
    <row r="90" spans="1:5" ht="34.15" customHeight="1" x14ac:dyDescent="0.2">
      <c r="A90" s="6"/>
      <c r="B90" s="50" t="s">
        <v>229</v>
      </c>
      <c r="C90" s="51"/>
      <c r="D90" s="51"/>
      <c r="E90" s="51"/>
    </row>
    <row r="91" spans="1:5" ht="20.100000000000001" customHeight="1" x14ac:dyDescent="0.2">
      <c r="A91" s="42" t="s">
        <v>69</v>
      </c>
      <c r="B91" s="43"/>
      <c r="C91" s="43"/>
      <c r="D91" s="43"/>
      <c r="E91" s="43"/>
    </row>
    <row r="92" spans="1:5" ht="114.75" x14ac:dyDescent="0.2">
      <c r="A92" s="44">
        <v>3.1</v>
      </c>
      <c r="B92" s="14" t="s">
        <v>230</v>
      </c>
      <c r="C92" s="13" t="s">
        <v>68</v>
      </c>
      <c r="D92" s="12" t="s">
        <v>236</v>
      </c>
      <c r="E92" s="25">
        <f>(754.8*26.5)*1.15*0.8823</f>
        <v>20295.132218999996</v>
      </c>
    </row>
    <row r="93" spans="1:5" ht="108" outlineLevel="1" x14ac:dyDescent="0.2">
      <c r="A93" s="45"/>
      <c r="B93" s="11"/>
      <c r="C93" s="10" t="s">
        <v>57</v>
      </c>
      <c r="D93" s="9"/>
      <c r="E93" s="8" t="s">
        <v>5</v>
      </c>
    </row>
    <row r="94" spans="1:5" ht="24" outlineLevel="1" x14ac:dyDescent="0.2">
      <c r="A94" s="45"/>
      <c r="B94" s="11"/>
      <c r="C94" s="10" t="s">
        <v>67</v>
      </c>
      <c r="D94" s="9"/>
      <c r="E94" s="8"/>
    </row>
    <row r="95" spans="1:5" ht="24" outlineLevel="1" x14ac:dyDescent="0.2">
      <c r="A95" s="45"/>
      <c r="B95" s="11"/>
      <c r="C95" s="10" t="s">
        <v>66</v>
      </c>
      <c r="D95" s="9"/>
      <c r="E95" s="8"/>
    </row>
    <row r="96" spans="1:5" ht="24" outlineLevel="1" x14ac:dyDescent="0.2">
      <c r="A96" s="45"/>
      <c r="B96" s="11"/>
      <c r="C96" s="10" t="s">
        <v>65</v>
      </c>
      <c r="D96" s="9"/>
      <c r="E96" s="8"/>
    </row>
    <row r="97" spans="1:5" ht="36" outlineLevel="1" x14ac:dyDescent="0.2">
      <c r="A97" s="45"/>
      <c r="B97" s="11"/>
      <c r="C97" s="10" t="s">
        <v>64</v>
      </c>
      <c r="D97" s="9"/>
      <c r="E97" s="8"/>
    </row>
    <row r="98" spans="1:5" ht="24" outlineLevel="1" x14ac:dyDescent="0.2">
      <c r="A98" s="45"/>
      <c r="B98" s="11"/>
      <c r="C98" s="10" t="s">
        <v>63</v>
      </c>
      <c r="D98" s="9"/>
      <c r="E98" s="8"/>
    </row>
    <row r="99" spans="1:5" outlineLevel="1" x14ac:dyDescent="0.2">
      <c r="A99" s="45"/>
      <c r="B99" s="11"/>
      <c r="C99" s="10" t="s">
        <v>62</v>
      </c>
      <c r="D99" s="9"/>
      <c r="E99" s="8"/>
    </row>
    <row r="100" spans="1:5" ht="36" outlineLevel="1" x14ac:dyDescent="0.2">
      <c r="A100" s="45"/>
      <c r="B100" s="11"/>
      <c r="C100" s="10" t="s">
        <v>61</v>
      </c>
      <c r="D100" s="9"/>
      <c r="E100" s="8"/>
    </row>
    <row r="101" spans="1:5" outlineLevel="1" x14ac:dyDescent="0.2">
      <c r="A101" s="45"/>
      <c r="B101" s="11"/>
      <c r="C101" s="10" t="s">
        <v>60</v>
      </c>
      <c r="D101" s="9"/>
      <c r="E101" s="8"/>
    </row>
    <row r="102" spans="1:5" ht="20.100000000000001" customHeight="1" x14ac:dyDescent="0.2">
      <c r="A102" s="42" t="s">
        <v>59</v>
      </c>
      <c r="B102" s="43"/>
      <c r="C102" s="43"/>
      <c r="D102" s="43"/>
      <c r="E102" s="43"/>
    </row>
    <row r="103" spans="1:5" ht="114.75" x14ac:dyDescent="0.2">
      <c r="A103" s="44">
        <v>3.2</v>
      </c>
      <c r="B103" s="29" t="s">
        <v>230</v>
      </c>
      <c r="C103" s="13" t="s">
        <v>58</v>
      </c>
      <c r="D103" s="12" t="s">
        <v>237</v>
      </c>
      <c r="E103" s="25">
        <f>(641.8*26.5)*1.15*1.25*0.794</f>
        <v>19412.163587499996</v>
      </c>
    </row>
    <row r="104" spans="1:5" ht="108" outlineLevel="1" x14ac:dyDescent="0.2">
      <c r="A104" s="45"/>
      <c r="B104" s="11"/>
      <c r="C104" s="10" t="s">
        <v>57</v>
      </c>
      <c r="D104" s="9"/>
      <c r="E104" s="8" t="s">
        <v>5</v>
      </c>
    </row>
    <row r="105" spans="1:5" ht="36" outlineLevel="1" x14ac:dyDescent="0.2">
      <c r="A105" s="45"/>
      <c r="B105" s="11"/>
      <c r="C105" s="10" t="s">
        <v>56</v>
      </c>
      <c r="D105" s="9"/>
      <c r="E105" s="8" t="s">
        <v>5</v>
      </c>
    </row>
    <row r="106" spans="1:5" ht="24" outlineLevel="1" x14ac:dyDescent="0.2">
      <c r="A106" s="45"/>
      <c r="B106" s="11"/>
      <c r="C106" s="10" t="s">
        <v>55</v>
      </c>
      <c r="D106" s="9"/>
      <c r="E106" s="8"/>
    </row>
    <row r="107" spans="1:5" ht="36" outlineLevel="1" x14ac:dyDescent="0.2">
      <c r="A107" s="45"/>
      <c r="B107" s="11"/>
      <c r="C107" s="10" t="s">
        <v>54</v>
      </c>
      <c r="D107" s="9"/>
      <c r="E107" s="8"/>
    </row>
    <row r="108" spans="1:5" outlineLevel="1" x14ac:dyDescent="0.2">
      <c r="A108" s="45"/>
      <c r="B108" s="11"/>
      <c r="C108" s="10" t="s">
        <v>53</v>
      </c>
      <c r="D108" s="9"/>
      <c r="E108" s="8"/>
    </row>
    <row r="109" spans="1:5" outlineLevel="1" x14ac:dyDescent="0.2">
      <c r="A109" s="45"/>
      <c r="B109" s="11"/>
      <c r="C109" s="10" t="s">
        <v>52</v>
      </c>
      <c r="D109" s="9"/>
      <c r="E109" s="8"/>
    </row>
    <row r="110" spans="1:5" ht="24" outlineLevel="1" x14ac:dyDescent="0.2">
      <c r="A110" s="45"/>
      <c r="B110" s="11"/>
      <c r="C110" s="10" t="s">
        <v>51</v>
      </c>
      <c r="D110" s="9"/>
      <c r="E110" s="8"/>
    </row>
    <row r="111" spans="1:5" outlineLevel="1" x14ac:dyDescent="0.2">
      <c r="A111" s="45"/>
      <c r="B111" s="11"/>
      <c r="C111" s="10" t="s">
        <v>50</v>
      </c>
      <c r="D111" s="9"/>
      <c r="E111" s="8"/>
    </row>
    <row r="112" spans="1:5" ht="20.100000000000001" customHeight="1" x14ac:dyDescent="0.2">
      <c r="A112" s="6"/>
      <c r="B112" s="50" t="s">
        <v>49</v>
      </c>
      <c r="C112" s="51"/>
      <c r="D112" s="51"/>
      <c r="E112" s="51"/>
    </row>
    <row r="113" spans="1:5" ht="20.100000000000001" customHeight="1" x14ac:dyDescent="0.2">
      <c r="A113" s="6"/>
      <c r="B113" s="50" t="s">
        <v>48</v>
      </c>
      <c r="C113" s="51"/>
      <c r="D113" s="51"/>
      <c r="E113" s="51"/>
    </row>
    <row r="114" spans="1:5" ht="63.75" x14ac:dyDescent="0.2">
      <c r="A114" s="6">
        <v>3.4</v>
      </c>
      <c r="B114" s="14" t="s">
        <v>47</v>
      </c>
      <c r="C114" s="13" t="s">
        <v>46</v>
      </c>
      <c r="D114" s="12" t="s">
        <v>45</v>
      </c>
      <c r="E114" s="7">
        <v>18</v>
      </c>
    </row>
    <row r="115" spans="1:5" ht="51" x14ac:dyDescent="0.2">
      <c r="A115" s="6">
        <v>3.5</v>
      </c>
      <c r="B115" s="14" t="s">
        <v>44</v>
      </c>
      <c r="C115" s="13" t="s">
        <v>43</v>
      </c>
      <c r="D115" s="12" t="s">
        <v>42</v>
      </c>
      <c r="E115" s="7">
        <v>470</v>
      </c>
    </row>
    <row r="116" spans="1:5" ht="63.75" x14ac:dyDescent="0.2">
      <c r="A116" s="6">
        <v>3.6</v>
      </c>
      <c r="B116" s="14" t="s">
        <v>41</v>
      </c>
      <c r="C116" s="13" t="s">
        <v>40</v>
      </c>
      <c r="D116" s="12" t="s">
        <v>34</v>
      </c>
      <c r="E116" s="7">
        <v>60</v>
      </c>
    </row>
    <row r="117" spans="1:5" ht="63.75" x14ac:dyDescent="0.2">
      <c r="A117" s="6">
        <v>3.7</v>
      </c>
      <c r="B117" s="14" t="s">
        <v>39</v>
      </c>
      <c r="C117" s="13" t="s">
        <v>38</v>
      </c>
      <c r="D117" s="12" t="s">
        <v>37</v>
      </c>
      <c r="E117" s="7">
        <v>180</v>
      </c>
    </row>
    <row r="118" spans="1:5" ht="51" x14ac:dyDescent="0.2">
      <c r="A118" s="6">
        <v>3.8</v>
      </c>
      <c r="B118" s="14" t="s">
        <v>36</v>
      </c>
      <c r="C118" s="13" t="s">
        <v>35</v>
      </c>
      <c r="D118" s="12" t="s">
        <v>34</v>
      </c>
      <c r="E118" s="7">
        <v>60</v>
      </c>
    </row>
    <row r="119" spans="1:5" ht="204" x14ac:dyDescent="0.2">
      <c r="A119" s="6">
        <v>3.9</v>
      </c>
      <c r="B119" s="14" t="s">
        <v>33</v>
      </c>
      <c r="C119" s="13" t="s">
        <v>24</v>
      </c>
      <c r="D119" s="12" t="s">
        <v>23</v>
      </c>
      <c r="E119" s="7">
        <v>730</v>
      </c>
    </row>
    <row r="120" spans="1:5" ht="20.100000000000001" customHeight="1" x14ac:dyDescent="0.2">
      <c r="A120" s="6"/>
      <c r="B120" s="50" t="s">
        <v>32</v>
      </c>
      <c r="C120" s="51"/>
      <c r="D120" s="51"/>
      <c r="E120" s="51"/>
    </row>
    <row r="121" spans="1:5" ht="89.25" x14ac:dyDescent="0.2">
      <c r="A121" s="6">
        <v>3.1</v>
      </c>
      <c r="B121" s="14" t="s">
        <v>31</v>
      </c>
      <c r="C121" s="13" t="s">
        <v>30</v>
      </c>
      <c r="D121" s="12" t="s">
        <v>29</v>
      </c>
      <c r="E121" s="7">
        <v>840</v>
      </c>
    </row>
    <row r="122" spans="1:5" ht="63.75" x14ac:dyDescent="0.2">
      <c r="A122" s="6">
        <v>3.11</v>
      </c>
      <c r="B122" s="14" t="s">
        <v>28</v>
      </c>
      <c r="C122" s="13" t="s">
        <v>27</v>
      </c>
      <c r="D122" s="12" t="s">
        <v>26</v>
      </c>
      <c r="E122" s="7">
        <v>63</v>
      </c>
    </row>
    <row r="123" spans="1:5" ht="191.25" x14ac:dyDescent="0.2">
      <c r="A123" s="6">
        <v>3.12</v>
      </c>
      <c r="B123" s="14" t="s">
        <v>25</v>
      </c>
      <c r="C123" s="13" t="s">
        <v>24</v>
      </c>
      <c r="D123" s="12" t="s">
        <v>23</v>
      </c>
      <c r="E123" s="7">
        <v>730</v>
      </c>
    </row>
    <row r="124" spans="1:5" ht="34.15" customHeight="1" x14ac:dyDescent="0.2">
      <c r="A124" s="6"/>
      <c r="B124" s="48" t="s">
        <v>22</v>
      </c>
      <c r="C124" s="49"/>
      <c r="D124" s="49"/>
      <c r="E124" s="5"/>
    </row>
    <row r="125" spans="1:5" ht="15" x14ac:dyDescent="0.2">
      <c r="A125" s="6"/>
      <c r="B125" s="50" t="s">
        <v>21</v>
      </c>
      <c r="C125" s="45"/>
      <c r="D125" s="45"/>
      <c r="E125" s="25">
        <f>E123+E122+E121+E119+E118+E117+E116+E115+E114+E103+E92</f>
        <v>42858.295806499991</v>
      </c>
    </row>
    <row r="126" spans="1:5" ht="85.15" customHeight="1" x14ac:dyDescent="0.2">
      <c r="A126" s="6"/>
      <c r="B126" s="50" t="s">
        <v>231</v>
      </c>
      <c r="C126" s="45"/>
      <c r="D126" s="45"/>
      <c r="E126" s="25">
        <f>E125*5.7</f>
        <v>244292.28609704995</v>
      </c>
    </row>
    <row r="127" spans="1:5" ht="34.15" customHeight="1" x14ac:dyDescent="0.2">
      <c r="A127" s="6"/>
      <c r="B127" s="48" t="s">
        <v>20</v>
      </c>
      <c r="C127" s="49"/>
      <c r="D127" s="49"/>
      <c r="E127" s="26">
        <f>E126</f>
        <v>244292.28609704995</v>
      </c>
    </row>
    <row r="128" spans="1:5" ht="20.100000000000001" customHeight="1" x14ac:dyDescent="0.2">
      <c r="A128" s="46" t="s">
        <v>19</v>
      </c>
      <c r="B128" s="47"/>
      <c r="C128" s="47"/>
      <c r="D128" s="47"/>
      <c r="E128" s="47"/>
    </row>
    <row r="129" spans="1:5" ht="34.15" customHeight="1" x14ac:dyDescent="0.2">
      <c r="A129" s="6"/>
      <c r="B129" s="50" t="s">
        <v>229</v>
      </c>
      <c r="C129" s="51"/>
      <c r="D129" s="51"/>
      <c r="E129" s="51"/>
    </row>
    <row r="130" spans="1:5" ht="63.75" x14ac:dyDescent="0.2">
      <c r="A130" s="44">
        <v>4.0999999999999996</v>
      </c>
      <c r="B130" s="14" t="s">
        <v>232</v>
      </c>
      <c r="C130" s="13" t="s">
        <v>18</v>
      </c>
      <c r="D130" s="12" t="s">
        <v>233</v>
      </c>
      <c r="E130" s="25">
        <f>(90000+10*2650)*1.25*0.139</f>
        <v>20241.875</v>
      </c>
    </row>
    <row r="131" spans="1:5" ht="48" outlineLevel="1" x14ac:dyDescent="0.2">
      <c r="A131" s="45"/>
      <c r="B131" s="11"/>
      <c r="C131" s="10" t="s">
        <v>17</v>
      </c>
      <c r="D131" s="9"/>
      <c r="E131" s="8" t="s">
        <v>5</v>
      </c>
    </row>
    <row r="132" spans="1:5" ht="36" outlineLevel="1" x14ac:dyDescent="0.2">
      <c r="A132" s="45"/>
      <c r="B132" s="11"/>
      <c r="C132" s="10" t="s">
        <v>16</v>
      </c>
      <c r="D132" s="9"/>
      <c r="E132" s="28">
        <f>(90000+10*2650)*1.25*0.049</f>
        <v>7135.625</v>
      </c>
    </row>
    <row r="133" spans="1:5" ht="36" outlineLevel="1" x14ac:dyDescent="0.2">
      <c r="A133" s="45"/>
      <c r="B133" s="11"/>
      <c r="C133" s="10" t="s">
        <v>15</v>
      </c>
      <c r="D133" s="9"/>
      <c r="E133" s="28">
        <f>(90000+10*2650)*1.25*0.04</f>
        <v>5825</v>
      </c>
    </row>
    <row r="134" spans="1:5" ht="24" outlineLevel="1" x14ac:dyDescent="0.2">
      <c r="A134" s="45"/>
      <c r="B134" s="11"/>
      <c r="C134" s="10" t="s">
        <v>14</v>
      </c>
      <c r="D134" s="9"/>
      <c r="E134" s="28">
        <f>(90000+10*2650)*1.25*0.05</f>
        <v>7281.25</v>
      </c>
    </row>
    <row r="135" spans="1:5" outlineLevel="1" x14ac:dyDescent="0.2">
      <c r="A135" s="45"/>
      <c r="B135" s="11"/>
      <c r="C135" s="10" t="s">
        <v>13</v>
      </c>
      <c r="D135" s="9"/>
      <c r="E135" s="8"/>
    </row>
    <row r="136" spans="1:5" ht="15" x14ac:dyDescent="0.2">
      <c r="A136" s="6"/>
      <c r="B136" s="48" t="s">
        <v>12</v>
      </c>
      <c r="C136" s="49"/>
      <c r="D136" s="49"/>
      <c r="E136" s="5"/>
    </row>
    <row r="137" spans="1:5" ht="15" x14ac:dyDescent="0.2">
      <c r="A137" s="6"/>
      <c r="B137" s="50" t="s">
        <v>11</v>
      </c>
      <c r="C137" s="45"/>
      <c r="D137" s="45"/>
      <c r="E137" s="25">
        <f>E130</f>
        <v>20241.875</v>
      </c>
    </row>
    <row r="138" spans="1:5" ht="85.15" customHeight="1" x14ac:dyDescent="0.2">
      <c r="A138" s="6"/>
      <c r="B138" s="50" t="s">
        <v>234</v>
      </c>
      <c r="C138" s="45"/>
      <c r="D138" s="45"/>
      <c r="E138" s="25">
        <f>E130*6.7</f>
        <v>135620.5625</v>
      </c>
    </row>
    <row r="139" spans="1:5" ht="15" x14ac:dyDescent="0.2">
      <c r="A139" s="6"/>
      <c r="B139" s="48" t="s">
        <v>10</v>
      </c>
      <c r="C139" s="49"/>
      <c r="D139" s="49"/>
      <c r="E139" s="26">
        <f>E138</f>
        <v>135620.5625</v>
      </c>
    </row>
    <row r="140" spans="1:5" s="30" customFormat="1" ht="20.45" customHeight="1" x14ac:dyDescent="0.2">
      <c r="A140" s="55" t="s">
        <v>224</v>
      </c>
      <c r="B140" s="56"/>
      <c r="C140" s="56"/>
      <c r="D140" s="56"/>
      <c r="E140" s="56"/>
    </row>
    <row r="141" spans="1:5" s="30" customFormat="1" ht="255" x14ac:dyDescent="0.2">
      <c r="A141" s="31"/>
      <c r="B141" s="32" t="s">
        <v>214</v>
      </c>
      <c r="C141" s="33" t="s">
        <v>215</v>
      </c>
      <c r="D141" s="34" t="s">
        <v>216</v>
      </c>
      <c r="E141" s="35">
        <f>540*4*30*4</f>
        <v>259200</v>
      </c>
    </row>
    <row r="142" spans="1:5" s="30" customFormat="1" ht="36" outlineLevel="1" x14ac:dyDescent="0.2">
      <c r="A142" s="31"/>
      <c r="B142" s="36"/>
      <c r="C142" s="37" t="s">
        <v>217</v>
      </c>
      <c r="D142" s="38" t="s">
        <v>218</v>
      </c>
      <c r="E142" s="39" t="s">
        <v>5</v>
      </c>
    </row>
    <row r="143" spans="1:5" s="30" customFormat="1" ht="72" outlineLevel="1" x14ac:dyDescent="0.2">
      <c r="A143" s="31"/>
      <c r="B143" s="36"/>
      <c r="C143" s="37" t="s">
        <v>219</v>
      </c>
      <c r="D143" s="38" t="s">
        <v>220</v>
      </c>
      <c r="E143" s="39" t="s">
        <v>5</v>
      </c>
    </row>
    <row r="144" spans="1:5" s="30" customFormat="1" ht="49.5" customHeight="1" outlineLevel="1" x14ac:dyDescent="0.2">
      <c r="A144" s="31"/>
      <c r="B144" s="36"/>
      <c r="C144" s="37" t="s">
        <v>221</v>
      </c>
      <c r="D144" s="38" t="s">
        <v>222</v>
      </c>
      <c r="E144" s="39" t="s">
        <v>5</v>
      </c>
    </row>
    <row r="145" spans="1:5" s="30" customFormat="1" ht="48" customHeight="1" x14ac:dyDescent="0.2">
      <c r="A145" s="40"/>
      <c r="B145" s="57" t="s">
        <v>223</v>
      </c>
      <c r="C145" s="58"/>
      <c r="D145" s="58"/>
      <c r="E145" s="41">
        <f>E141</f>
        <v>259200</v>
      </c>
    </row>
    <row r="146" spans="1:5" ht="15" x14ac:dyDescent="0.2">
      <c r="A146" s="6"/>
      <c r="B146" s="48" t="s">
        <v>4</v>
      </c>
      <c r="C146" s="49"/>
      <c r="D146" s="49"/>
      <c r="E146" s="5"/>
    </row>
    <row r="147" spans="1:5" ht="15" x14ac:dyDescent="0.2">
      <c r="A147" s="6"/>
      <c r="B147" s="50" t="s">
        <v>3</v>
      </c>
      <c r="C147" s="45"/>
      <c r="D147" s="45"/>
      <c r="E147" s="25">
        <f>E139+E127+E88+E27+E145</f>
        <v>1409624.3085970501</v>
      </c>
    </row>
    <row r="148" spans="1:5" ht="34.15" customHeight="1" x14ac:dyDescent="0.2">
      <c r="A148" s="6"/>
      <c r="B148" s="50" t="s">
        <v>2</v>
      </c>
      <c r="C148" s="45"/>
      <c r="D148" s="45"/>
      <c r="E148" s="7"/>
    </row>
    <row r="149" spans="1:5" ht="15" x14ac:dyDescent="0.2">
      <c r="A149" s="6"/>
      <c r="B149" s="48" t="s">
        <v>1</v>
      </c>
      <c r="C149" s="49"/>
      <c r="D149" s="49"/>
      <c r="E149" s="26">
        <f>E147</f>
        <v>1409624.3085970501</v>
      </c>
    </row>
    <row r="150" spans="1:5" s="21" customFormat="1" ht="30" customHeight="1" x14ac:dyDescent="0.2">
      <c r="B150" s="52" t="s">
        <v>211</v>
      </c>
      <c r="C150" s="52"/>
      <c r="D150" s="24" t="s">
        <v>213</v>
      </c>
    </row>
  </sheetData>
  <mergeCells count="68">
    <mergeCell ref="A140:E140"/>
    <mergeCell ref="B145:D145"/>
    <mergeCell ref="A53:E53"/>
    <mergeCell ref="B54:E54"/>
    <mergeCell ref="B62:E62"/>
    <mergeCell ref="A66:E66"/>
    <mergeCell ref="B67:E67"/>
    <mergeCell ref="B69:E69"/>
    <mergeCell ref="A72:A73"/>
    <mergeCell ref="A75:A76"/>
    <mergeCell ref="B77:E77"/>
    <mergeCell ref="B79:E79"/>
    <mergeCell ref="A80:A82"/>
    <mergeCell ref="B85:D85"/>
    <mergeCell ref="B86:D86"/>
    <mergeCell ref="B87:D87"/>
    <mergeCell ref="A41:A42"/>
    <mergeCell ref="A43:A44"/>
    <mergeCell ref="A45:A47"/>
    <mergeCell ref="B48:E48"/>
    <mergeCell ref="A51:E51"/>
    <mergeCell ref="A1:E1"/>
    <mergeCell ref="B31:E31"/>
    <mergeCell ref="A32:A34"/>
    <mergeCell ref="A35:A37"/>
    <mergeCell ref="A38:A40"/>
    <mergeCell ref="A2:E2"/>
    <mergeCell ref="B150:C150"/>
    <mergeCell ref="A7:E7"/>
    <mergeCell ref="A8:E8"/>
    <mergeCell ref="A9:E9"/>
    <mergeCell ref="A10:A14"/>
    <mergeCell ref="A15:E15"/>
    <mergeCell ref="A18:E18"/>
    <mergeCell ref="A19:A22"/>
    <mergeCell ref="B24:D24"/>
    <mergeCell ref="B25:D25"/>
    <mergeCell ref="B26:D26"/>
    <mergeCell ref="B27:D27"/>
    <mergeCell ref="A28:E28"/>
    <mergeCell ref="A29:E29"/>
    <mergeCell ref="A30:E30"/>
    <mergeCell ref="B58:E58"/>
    <mergeCell ref="B124:D124"/>
    <mergeCell ref="B125:D125"/>
    <mergeCell ref="B126:D126"/>
    <mergeCell ref="B127:D127"/>
    <mergeCell ref="B88:D88"/>
    <mergeCell ref="A89:E89"/>
    <mergeCell ref="B90:E90"/>
    <mergeCell ref="A91:E91"/>
    <mergeCell ref="A92:A101"/>
    <mergeCell ref="A102:E102"/>
    <mergeCell ref="A103:A111"/>
    <mergeCell ref="A128:E128"/>
    <mergeCell ref="B149:D149"/>
    <mergeCell ref="B138:D138"/>
    <mergeCell ref="B139:D139"/>
    <mergeCell ref="B146:D146"/>
    <mergeCell ref="A130:A135"/>
    <mergeCell ref="B136:D136"/>
    <mergeCell ref="B137:D137"/>
    <mergeCell ref="B147:D147"/>
    <mergeCell ref="B148:D148"/>
    <mergeCell ref="B129:E129"/>
    <mergeCell ref="B112:E112"/>
    <mergeCell ref="B113:E113"/>
    <mergeCell ref="B120:E120"/>
  </mergeCells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2ф</vt:lpstr>
      <vt:lpstr>'2ф'!Заголовки_для_печати</vt:lpstr>
      <vt:lpstr>'2ф'!Область_печати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Владислав</dc:creator>
  <cp:lastModifiedBy>Клосинский Станислав Александрович</cp:lastModifiedBy>
  <cp:lastPrinted>2023-04-13T13:23:40Z</cp:lastPrinted>
  <dcterms:created xsi:type="dcterms:W3CDTF">2007-02-21T08:42:24Z</dcterms:created>
  <dcterms:modified xsi:type="dcterms:W3CDTF">2025-08-22T08:00:01Z</dcterms:modified>
</cp:coreProperties>
</file>